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 activeTab="2"/>
  </bookViews>
  <sheets>
    <sheet name="投资计划执行情况 " sheetId="55" r:id="rId1"/>
    <sheet name="海塘安澜等重大水利项目投资 (总表)" sheetId="61" r:id="rId2"/>
    <sheet name="海塘安澜等重大水利项目前期（总表）" sheetId="62" r:id="rId3"/>
    <sheet name="Sheet1" sheetId="46" state="hidden" r:id="rId4"/>
    <sheet name="Sheet2" sheetId="47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防洪减灾工程" localSheetId="2">#REF!</definedName>
    <definedName name="_1_防洪减灾工程" localSheetId="0">#REF!</definedName>
    <definedName name="_1_防洪减灾工程">#REF!</definedName>
    <definedName name="_2_水资源保障工程" localSheetId="2">#REF!</definedName>
    <definedName name="_2_水资源保障工程" localSheetId="0">#REF!</definedName>
    <definedName name="_2_水资源保障工程">#REF!</definedName>
    <definedName name="_3_农田水利工程" localSheetId="2">#REF!</definedName>
    <definedName name="_3_农田水利工程" localSheetId="0">#REF!</definedName>
    <definedName name="_3_农田水利工程">#REF!</definedName>
    <definedName name="_4_水生态保护与修复" localSheetId="2">#REF!</definedName>
    <definedName name="_4_水生态保护与修复" localSheetId="0">#REF!</definedName>
    <definedName name="_4_水生态保护与修复">#REF!</definedName>
    <definedName name="_5_滩涂围垦工程" localSheetId="2">#REF!</definedName>
    <definedName name="_5_滩涂围垦工程" localSheetId="0">#REF!</definedName>
    <definedName name="_5_滩涂围垦工程">#REF!</definedName>
    <definedName name="_6_行业能力建设" localSheetId="2">#REF!</definedName>
    <definedName name="_6_行业能力建设" localSheetId="0">#REF!</definedName>
    <definedName name="_6_行业能力建设">#REF!</definedName>
    <definedName name="_xlnm._FilterDatabase" localSheetId="2" hidden="1">'海塘安澜等重大水利项目前期（总表）'!$A$3:$H$133</definedName>
    <definedName name="_xlnm._FilterDatabase" localSheetId="1" hidden="1">'海塘安澜等重大水利项目投资 (总表)'!$A$5:$XEE$139</definedName>
    <definedName name="_xlnm._FilterDatabase" localSheetId="0" hidden="1">'投资计划执行情况 '!$A$5:$K$114</definedName>
    <definedName name="_xlnm.Print_Area" localSheetId="2">'海塘安澜等重大水利项目前期（总表）'!$A$1:$H$133</definedName>
    <definedName name="_xlnm.Print_Area" localSheetId="1">'海塘安澜等重大水利项目投资 (总表)'!$A$1:$J$139</definedName>
    <definedName name="_xlnm.Print_Area" localSheetId="0">'投资计划执行情况 '!$A$1:$K$114</definedName>
    <definedName name="_xlnm.Print_Titles" localSheetId="2">'海塘安澜等重大水利项目前期（总表）'!$3:$3</definedName>
    <definedName name="_xlnm.Print_Titles" localSheetId="1">'海塘安澜等重大水利项目投资 (总表)'!$4:$5</definedName>
    <definedName name="_xlnm.Print_Titles" localSheetId="0">'投资计划执行情况 '!$3:$5</definedName>
    <definedName name="百强" localSheetId="2">OFFSET(#REF!,MATCH([1]投入表2!$A1,#REF!,0)-1,,COUNTIF(#REF!,[1]投入表2!$A1))</definedName>
    <definedName name="百强" localSheetId="0">OFFSET(#REF!,MATCH([1]投入表2!$A1,#REF!,0)-1,,COUNTIF(#REF!,[1]投入表2!$A1))</definedName>
    <definedName name="百强">OFFSET(#REF!,MATCH([1]投入表2!$A1,#REF!,0)-1,,COUNTIF(#REF!,[1]投入表2!$A1))</definedName>
    <definedName name="成果3" localSheetId="2">#REF!</definedName>
    <definedName name="成果3" localSheetId="0">#REF!</definedName>
    <definedName name="成果3">#REF!</definedName>
    <definedName name="额" localSheetId="2">#REF!</definedName>
    <definedName name="额" localSheetId="1">#REF!</definedName>
    <definedName name="额" localSheetId="0">#REF!</definedName>
    <definedName name="额">#REF!</definedName>
    <definedName name="二级" localSheetId="2">#REF!</definedName>
    <definedName name="二级" localSheetId="0">#REF!</definedName>
    <definedName name="二级">#REF!</definedName>
    <definedName name="发" localSheetId="2">#REF!</definedName>
    <definedName name="发" localSheetId="1">#REF!</definedName>
    <definedName name="发" localSheetId="0">#REF!</definedName>
    <definedName name="发">#REF!</definedName>
    <definedName name="分项目类型" localSheetId="2">OFFSET(#REF!,MATCH([1]投入表2!$A1,#REF!,0)-1,,COUNTIF(#REF!,[1]投入表2!$A1))</definedName>
    <definedName name="分项目类型" localSheetId="0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2">#REF!</definedName>
    <definedName name="项目类型" localSheetId="0">#REF!</definedName>
    <definedName name="项目类型">#REF!</definedName>
  </definedNames>
  <calcPr calcId="144525"/>
</workbook>
</file>

<file path=xl/sharedStrings.xml><?xml version="1.0" encoding="utf-8"?>
<sst xmlns="http://schemas.openxmlformats.org/spreadsheetml/2006/main" count="1769" uniqueCount="594">
  <si>
    <t>附件1</t>
  </si>
  <si>
    <r>
      <rPr>
        <sz val="18"/>
        <color theme="1"/>
        <rFont val="Times New Roman"/>
        <charset val="134"/>
      </rPr>
      <t>2021</t>
    </r>
    <r>
      <rPr>
        <sz val="18"/>
        <color theme="1"/>
        <rFont val="方正小标宋简体"/>
        <charset val="134"/>
      </rPr>
      <t>年市县（市、区）年度投资计划完成情况</t>
    </r>
  </si>
  <si>
    <t>序号</t>
  </si>
  <si>
    <t>市、县（市、区）</t>
  </si>
  <si>
    <t>年度投资计划及完成情况</t>
  </si>
  <si>
    <r>
      <rPr>
        <b/>
        <sz val="11"/>
        <rFont val="Times New Roman"/>
        <charset val="134"/>
      </rPr>
      <t>2021</t>
    </r>
    <r>
      <rPr>
        <b/>
        <sz val="11"/>
        <rFont val="方正小标宋简体"/>
        <charset val="134"/>
      </rPr>
      <t>年中央投资计划及完成情况</t>
    </r>
  </si>
  <si>
    <r>
      <rPr>
        <b/>
        <sz val="11"/>
        <rFont val="方正小标宋简体"/>
        <charset val="134"/>
      </rPr>
      <t>年度</t>
    </r>
    <r>
      <rPr>
        <b/>
        <sz val="11"/>
        <rFont val="Times New Roman"/>
        <charset val="134"/>
      </rPr>
      <t xml:space="preserve">
</t>
    </r>
    <r>
      <rPr>
        <b/>
        <sz val="11"/>
        <rFont val="方正小标宋简体"/>
        <charset val="134"/>
      </rPr>
      <t>目标</t>
    </r>
  </si>
  <si>
    <r>
      <rPr>
        <b/>
        <sz val="11"/>
        <rFont val="Times New Roman"/>
        <charset val="134"/>
      </rPr>
      <t>1~7</t>
    </r>
    <r>
      <rPr>
        <b/>
        <sz val="11"/>
        <rFont val="方正小标宋简体"/>
        <charset val="134"/>
      </rPr>
      <t>月完成投资</t>
    </r>
  </si>
  <si>
    <r>
      <rPr>
        <b/>
        <sz val="11"/>
        <rFont val="Times New Roman"/>
        <charset val="134"/>
      </rPr>
      <t>1~7</t>
    </r>
    <r>
      <rPr>
        <b/>
        <sz val="11"/>
        <rFont val="方正小标宋简体"/>
        <charset val="134"/>
      </rPr>
      <t>月完成投资率</t>
    </r>
  </si>
  <si>
    <r>
      <rPr>
        <b/>
        <sz val="11"/>
        <rFont val="方正小标宋简体"/>
        <charset val="134"/>
      </rPr>
      <t>投资</t>
    </r>
    <r>
      <rPr>
        <b/>
        <sz val="11"/>
        <rFont val="Times New Roman"/>
        <charset val="134"/>
      </rPr>
      <t xml:space="preserve">
</t>
    </r>
    <r>
      <rPr>
        <b/>
        <sz val="11"/>
        <rFont val="方正小标宋简体"/>
        <charset val="134"/>
      </rPr>
      <t>计划</t>
    </r>
  </si>
  <si>
    <r>
      <rPr>
        <b/>
        <sz val="11"/>
        <rFont val="方正小标宋简体"/>
        <charset val="134"/>
      </rPr>
      <t>中央</t>
    </r>
    <r>
      <rPr>
        <b/>
        <sz val="11"/>
        <rFont val="Times New Roman"/>
        <charset val="134"/>
      </rPr>
      <t xml:space="preserve">
</t>
    </r>
    <r>
      <rPr>
        <b/>
        <sz val="11"/>
        <rFont val="方正小标宋简体"/>
        <charset val="134"/>
      </rPr>
      <t>资金</t>
    </r>
  </si>
  <si>
    <t>完成投资计划</t>
  </si>
  <si>
    <t>完成中央资金</t>
  </si>
  <si>
    <t>投资计划完成率</t>
  </si>
  <si>
    <t>中央资金完成率</t>
  </si>
  <si>
    <t>亿元</t>
  </si>
  <si>
    <t>万元</t>
  </si>
  <si>
    <t>总计</t>
  </si>
  <si>
    <t>省本级</t>
  </si>
  <si>
    <t>/</t>
  </si>
  <si>
    <t>一</t>
  </si>
  <si>
    <t>杭州市</t>
  </si>
  <si>
    <t>杭州市本级</t>
  </si>
  <si>
    <t>萧山区</t>
  </si>
  <si>
    <t>余杭区</t>
  </si>
  <si>
    <t>富阳区</t>
  </si>
  <si>
    <t>桐庐县</t>
  </si>
  <si>
    <t>临安区</t>
  </si>
  <si>
    <t>建德市</t>
  </si>
  <si>
    <t>淳安县</t>
  </si>
  <si>
    <t>二</t>
  </si>
  <si>
    <t>宁波市</t>
  </si>
  <si>
    <t>宁波市本级</t>
  </si>
  <si>
    <t>海曙区</t>
  </si>
  <si>
    <t>江北区</t>
  </si>
  <si>
    <t>镇海区</t>
  </si>
  <si>
    <t>北仑区</t>
  </si>
  <si>
    <t>鄞州区</t>
  </si>
  <si>
    <t>奉化区</t>
  </si>
  <si>
    <t>余姚市</t>
  </si>
  <si>
    <t>慈溪市</t>
  </si>
  <si>
    <t>宁海县</t>
  </si>
  <si>
    <t>象山县</t>
  </si>
  <si>
    <t>三</t>
  </si>
  <si>
    <t>温州市</t>
  </si>
  <si>
    <t>温州市本级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</si>
  <si>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</si>
  <si>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</si>
  <si>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</si>
  <si>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</si>
  <si>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</si>
  <si>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</si>
  <si>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</si>
  <si>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</si>
  <si>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</si>
  <si>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文成县</t>
  </si>
  <si>
    <t>泰顺县</t>
  </si>
  <si>
    <t>龙港市</t>
  </si>
  <si>
    <t>四</t>
  </si>
  <si>
    <t>嘉兴市</t>
  </si>
  <si>
    <t>嘉兴市本级</t>
  </si>
  <si>
    <t>南湖区</t>
  </si>
  <si>
    <t>秀洲区</t>
  </si>
  <si>
    <t>海宁市</t>
  </si>
  <si>
    <t>平湖市</t>
  </si>
  <si>
    <t>桐乡市</t>
  </si>
  <si>
    <t>嘉善县</t>
  </si>
  <si>
    <t>海盐县</t>
  </si>
  <si>
    <t>五</t>
  </si>
  <si>
    <t>湖州市</t>
  </si>
  <si>
    <t>湖州市本级</t>
  </si>
  <si>
    <t>吴兴区</t>
  </si>
  <si>
    <t>南浔区</t>
  </si>
  <si>
    <t>德清县</t>
  </si>
  <si>
    <t>安吉县</t>
  </si>
  <si>
    <t>长兴县</t>
  </si>
  <si>
    <t>六</t>
  </si>
  <si>
    <t>绍兴市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</si>
  <si>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</si>
  <si>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</si>
  <si>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</si>
  <si>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</si>
  <si>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</si>
  <si>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</si>
  <si>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</si>
  <si>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t>七</t>
  </si>
  <si>
    <t>金华市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</si>
  <si>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</si>
  <si>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</si>
  <si>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</si>
  <si>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</si>
  <si>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</si>
  <si>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</si>
  <si>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</si>
  <si>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</si>
  <si>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</si>
  <si>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</si>
  <si>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八</t>
  </si>
  <si>
    <t>衢州市</t>
  </si>
  <si>
    <t>衢州市本级</t>
  </si>
  <si>
    <t>柯城区</t>
  </si>
  <si>
    <t>衢江区</t>
  </si>
  <si>
    <t>江山市</t>
  </si>
  <si>
    <t>龙游县</t>
  </si>
  <si>
    <t>常山县</t>
  </si>
  <si>
    <t>开化县</t>
  </si>
  <si>
    <t>九</t>
  </si>
  <si>
    <t>舟山市</t>
  </si>
  <si>
    <t>舟山市本级</t>
  </si>
  <si>
    <t>定海区</t>
  </si>
  <si>
    <t>普陀区</t>
  </si>
  <si>
    <t>岱山县</t>
  </si>
  <si>
    <t>嵊泗县</t>
  </si>
  <si>
    <t>十</t>
  </si>
  <si>
    <t>台州市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</si>
  <si>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</si>
  <si>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</si>
  <si>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</si>
  <si>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</si>
  <si>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</si>
  <si>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</si>
  <si>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</si>
  <si>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</si>
  <si>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</si>
  <si>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</si>
  <si>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十一</t>
  </si>
  <si>
    <t>丽水市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</si>
  <si>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</si>
  <si>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</si>
  <si>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</si>
  <si>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</si>
  <si>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</si>
  <si>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</si>
  <si>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</si>
  <si>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</si>
  <si>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</si>
  <si>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</si>
  <si>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备注：省级资金包括消化调度资金</t>
  </si>
  <si>
    <t>附件2</t>
  </si>
  <si>
    <r>
      <rPr>
        <sz val="18"/>
        <rFont val="Times New Roman"/>
        <charset val="134"/>
      </rPr>
      <t>2021</t>
    </r>
    <r>
      <rPr>
        <sz val="18"/>
        <rFont val="方正小标宋简体"/>
        <charset val="134"/>
      </rPr>
      <t>年海塘安澜等重大水利项目进展情况表（建设类）</t>
    </r>
  </si>
  <si>
    <t>单位：万元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</si>
  <si>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</si>
  <si>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市</t>
    </r>
  </si>
  <si>
    <t>县（市、区）</t>
  </si>
  <si>
    <r>
      <rPr>
        <b/>
        <sz val="10"/>
        <rFont val="宋体"/>
        <charset val="134"/>
      </rPr>
      <t>项目名称</t>
    </r>
  </si>
  <si>
    <r>
      <rPr>
        <b/>
        <sz val="10"/>
        <rFont val="宋体"/>
        <charset val="134"/>
      </rPr>
      <t>总投资</t>
    </r>
  </si>
  <si>
    <r>
      <rPr>
        <b/>
        <sz val="10"/>
        <rFont val="宋体"/>
        <charset val="134"/>
      </rPr>
      <t>截至</t>
    </r>
    <r>
      <rPr>
        <b/>
        <sz val="10"/>
        <rFont val="Times New Roman"/>
        <charset val="134"/>
      </rPr>
      <t>2020</t>
    </r>
    <r>
      <rPr>
        <b/>
        <sz val="10"/>
        <rFont val="宋体"/>
        <charset val="134"/>
      </rPr>
      <t>年底累计完成投资</t>
    </r>
  </si>
  <si>
    <r>
      <rPr>
        <b/>
        <sz val="10"/>
        <rFont val="Times New Roman"/>
        <charset val="134"/>
      </rPr>
      <t>2021</t>
    </r>
    <r>
      <rPr>
        <b/>
        <sz val="10"/>
        <rFont val="宋体"/>
        <charset val="134"/>
      </rPr>
      <t>年计划</t>
    </r>
  </si>
  <si>
    <r>
      <rPr>
        <b/>
        <sz val="10"/>
        <rFont val="宋体"/>
        <charset val="134"/>
      </rPr>
      <t>年度投资完成率</t>
    </r>
  </si>
  <si>
    <r>
      <rPr>
        <b/>
        <sz val="10"/>
        <rFont val="宋体"/>
        <charset val="134"/>
      </rPr>
      <t>月度完成率</t>
    </r>
  </si>
  <si>
    <t>上月完成</t>
  </si>
  <si>
    <r>
      <rPr>
        <b/>
        <sz val="10"/>
        <rFont val="宋体"/>
        <charset val="134"/>
      </rPr>
      <t>年度目标</t>
    </r>
  </si>
  <si>
    <r>
      <rPr>
        <b/>
        <sz val="10"/>
        <rFont val="Times New Roman"/>
        <charset val="134"/>
      </rPr>
      <t>1-7</t>
    </r>
    <r>
      <rPr>
        <b/>
        <sz val="10"/>
        <rFont val="宋体"/>
        <charset val="134"/>
      </rPr>
      <t>月计划目标</t>
    </r>
  </si>
  <si>
    <r>
      <rPr>
        <b/>
        <sz val="10"/>
        <rFont val="Times New Roman"/>
        <charset val="134"/>
      </rPr>
      <t>1-7</t>
    </r>
    <r>
      <rPr>
        <b/>
        <sz val="10"/>
        <rFont val="宋体"/>
        <charset val="134"/>
      </rPr>
      <t>月完成投资</t>
    </r>
  </si>
  <si>
    <r>
      <rPr>
        <b/>
        <sz val="10"/>
        <rFont val="宋体"/>
        <charset val="134"/>
      </rPr>
      <t>进展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情况</t>
    </r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</si>
  <si>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                 </t>
    </r>
    <r>
      <rPr>
        <b/>
        <sz val="10"/>
        <rFont val="宋体"/>
        <charset val="134"/>
      </rPr>
      <t>计</t>
    </r>
  </si>
  <si>
    <r>
      <rPr>
        <sz val="10"/>
        <rFont val="宋体"/>
        <charset val="134"/>
      </rPr>
      <t>杭州</t>
    </r>
  </si>
  <si>
    <t>市本级</t>
  </si>
  <si>
    <r>
      <rPr>
        <sz val="10"/>
        <rFont val="宋体"/>
        <charset val="134"/>
      </rPr>
      <t>扩大杭嘉湖南排工程（八堡泵站）</t>
    </r>
  </si>
  <si>
    <r>
      <rPr>
        <sz val="10"/>
        <rFont val="宋体"/>
        <charset val="134"/>
      </rPr>
      <t>杭州市大江东片外排工程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东湖防洪调蓄湖</t>
    </r>
  </si>
  <si>
    <r>
      <rPr>
        <sz val="10"/>
        <rFont val="宋体"/>
        <charset val="134"/>
      </rPr>
      <t>杭州市西湖区铜鉴湖防洪排涝调蓄工程</t>
    </r>
  </si>
  <si>
    <t>杭州市青山水库防洪能力提升工程</t>
  </si>
  <si>
    <r>
      <rPr>
        <sz val="10"/>
        <rFont val="宋体"/>
        <charset val="134"/>
      </rPr>
      <t>萧山区</t>
    </r>
  </si>
  <si>
    <r>
      <rPr>
        <sz val="10"/>
        <rFont val="宋体"/>
        <charset val="134"/>
      </rPr>
      <t>杭州市萧山区浦阳江治理工程</t>
    </r>
  </si>
  <si>
    <r>
      <rPr>
        <sz val="10"/>
        <rFont val="宋体"/>
        <charset val="134"/>
      </rPr>
      <t>富阳区</t>
    </r>
  </si>
  <si>
    <r>
      <rPr>
        <sz val="10"/>
        <rFont val="宋体"/>
        <charset val="134"/>
      </rPr>
      <t>杭州市富阳区富春江治理工程</t>
    </r>
  </si>
  <si>
    <t>杭州市富阳区北支江综合整治工程</t>
  </si>
  <si>
    <r>
      <rPr>
        <sz val="10"/>
        <rFont val="宋体"/>
        <charset val="134"/>
      </rPr>
      <t>临安区</t>
    </r>
  </si>
  <si>
    <r>
      <rPr>
        <sz val="10"/>
        <rFont val="宋体"/>
        <charset val="134"/>
      </rPr>
      <t>临安区双溪口水库工程</t>
    </r>
  </si>
  <si>
    <r>
      <rPr>
        <sz val="10"/>
        <rFont val="宋体"/>
        <charset val="134"/>
      </rPr>
      <t>临安区青山湖综合治理保护工程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库区整治工程</t>
    </r>
  </si>
  <si>
    <r>
      <rPr>
        <sz val="10"/>
        <rFont val="宋体"/>
        <charset val="134"/>
      </rPr>
      <t>桐庐县</t>
    </r>
  </si>
  <si>
    <r>
      <rPr>
        <sz val="10"/>
        <rFont val="宋体"/>
        <charset val="134"/>
      </rPr>
      <t>桐庐县富春江干堤加固二期工程</t>
    </r>
  </si>
  <si>
    <r>
      <rPr>
        <sz val="10"/>
        <rFont val="宋体"/>
        <charset val="134"/>
      </rPr>
      <t>桐庐县富春江干堤加固三期工程</t>
    </r>
  </si>
  <si>
    <r>
      <rPr>
        <sz val="10"/>
        <rFont val="宋体"/>
        <charset val="134"/>
      </rPr>
      <t>宁波</t>
    </r>
  </si>
  <si>
    <r>
      <rPr>
        <sz val="10"/>
        <rFont val="宋体"/>
        <charset val="134"/>
      </rPr>
      <t>宁波市杭州湾新区海塘安澜工程</t>
    </r>
  </si>
  <si>
    <r>
      <rPr>
        <sz val="10"/>
        <rFont val="宋体"/>
        <charset val="134"/>
      </rPr>
      <t>宁波市大榭开发区海塘安澜工程</t>
    </r>
  </si>
  <si>
    <r>
      <rPr>
        <sz val="10"/>
        <rFont val="宋体"/>
        <charset val="134"/>
      </rPr>
      <t>宁波市鄞奉平原排涝二期工程</t>
    </r>
  </si>
  <si>
    <r>
      <rPr>
        <sz val="10"/>
        <rFont val="宋体"/>
        <charset val="134"/>
      </rPr>
      <t>宁波至杭州湾新区引水工程</t>
    </r>
  </si>
  <si>
    <t>宁波市清水环通工程</t>
  </si>
  <si>
    <t>开工准备</t>
  </si>
  <si>
    <r>
      <rPr>
        <sz val="10"/>
        <rFont val="宋体"/>
        <charset val="134"/>
      </rPr>
      <t>北仑区</t>
    </r>
  </si>
  <si>
    <r>
      <rPr>
        <sz val="10"/>
        <rFont val="宋体"/>
        <charset val="134"/>
      </rPr>
      <t>宁波市北仑区海塘安澜工程</t>
    </r>
  </si>
  <si>
    <r>
      <rPr>
        <sz val="10"/>
        <rFont val="宋体"/>
        <charset val="134"/>
      </rPr>
      <t>鄞州区</t>
    </r>
  </si>
  <si>
    <r>
      <rPr>
        <sz val="10"/>
        <rFont val="宋体"/>
        <charset val="134"/>
      </rPr>
      <t>宁波市鄞州区海塘安澜工程</t>
    </r>
  </si>
  <si>
    <r>
      <rPr>
        <sz val="10"/>
        <rFont val="宋体"/>
        <charset val="134"/>
      </rPr>
      <t>镇海区</t>
    </r>
  </si>
  <si>
    <r>
      <rPr>
        <sz val="10"/>
        <rFont val="宋体"/>
        <charset val="134"/>
      </rPr>
      <t>宁波市镇海区海塘安澜工程</t>
    </r>
  </si>
  <si>
    <r>
      <rPr>
        <sz val="10"/>
        <rFont val="宋体"/>
        <charset val="134"/>
      </rPr>
      <t>奉化区</t>
    </r>
  </si>
  <si>
    <r>
      <rPr>
        <sz val="10"/>
        <rFont val="宋体"/>
        <charset val="134"/>
      </rPr>
      <t>宁波市奉化区海塘安澜工程</t>
    </r>
  </si>
  <si>
    <r>
      <rPr>
        <sz val="10"/>
        <rFont val="宋体"/>
        <charset val="134"/>
      </rPr>
      <t>宁波市葛岙水库工程</t>
    </r>
  </si>
  <si>
    <r>
      <rPr>
        <sz val="10"/>
        <rFont val="宋体"/>
        <charset val="134"/>
      </rPr>
      <t>余姚市</t>
    </r>
  </si>
  <si>
    <r>
      <rPr>
        <sz val="10"/>
        <rFont val="宋体"/>
        <charset val="134"/>
      </rPr>
      <t>余姚市扩大北排工程</t>
    </r>
  </si>
  <si>
    <r>
      <rPr>
        <sz val="10"/>
        <rFont val="宋体"/>
        <charset val="134"/>
      </rPr>
      <t>余姚市姚江上游西分工程</t>
    </r>
  </si>
  <si>
    <r>
      <rPr>
        <sz val="10"/>
        <rFont val="宋体"/>
        <charset val="134"/>
      </rPr>
      <t>慈溪市</t>
    </r>
  </si>
  <si>
    <r>
      <rPr>
        <sz val="10"/>
        <rFont val="宋体"/>
        <charset val="134"/>
      </rPr>
      <t>慈溪市海塘安澜工程</t>
    </r>
  </si>
  <si>
    <r>
      <rPr>
        <sz val="10"/>
        <rFont val="宋体"/>
        <charset val="134"/>
      </rPr>
      <t>慈溪市北排工程</t>
    </r>
  </si>
  <si>
    <r>
      <rPr>
        <sz val="10"/>
        <rFont val="宋体"/>
        <charset val="134"/>
      </rPr>
      <t>宁海县</t>
    </r>
  </si>
  <si>
    <r>
      <rPr>
        <sz val="10"/>
        <rFont val="宋体"/>
        <charset val="134"/>
      </rPr>
      <t>宁海县海塘安澜工程</t>
    </r>
  </si>
  <si>
    <r>
      <rPr>
        <sz val="10"/>
        <rFont val="宋体"/>
        <charset val="134"/>
      </rPr>
      <t>象山县</t>
    </r>
  </si>
  <si>
    <r>
      <rPr>
        <sz val="10"/>
        <rFont val="宋体"/>
        <charset val="134"/>
      </rPr>
      <t>象山县海塘安澜工程</t>
    </r>
  </si>
  <si>
    <r>
      <rPr>
        <sz val="10"/>
        <rFont val="宋体"/>
        <charset val="134"/>
      </rPr>
      <t>温州</t>
    </r>
  </si>
  <si>
    <r>
      <rPr>
        <sz val="10"/>
        <rFont val="宋体"/>
        <charset val="134"/>
      </rPr>
      <t>温州市瓯江引水工程</t>
    </r>
  </si>
  <si>
    <r>
      <rPr>
        <sz val="10"/>
        <rFont val="宋体"/>
        <charset val="134"/>
      </rPr>
      <t>鹿城区</t>
    </r>
  </si>
  <si>
    <r>
      <rPr>
        <sz val="10"/>
        <rFont val="宋体"/>
        <charset val="134"/>
      </rPr>
      <t>温州市鹿城区七都岛西段标准堤加固工程</t>
    </r>
  </si>
  <si>
    <t>温州</t>
  </si>
  <si>
    <r>
      <rPr>
        <sz val="10"/>
        <rFont val="宋体"/>
        <charset val="134"/>
      </rPr>
      <t>温州市温瑞平原西片排涝工程</t>
    </r>
  </si>
  <si>
    <r>
      <rPr>
        <sz val="10"/>
        <rFont val="宋体"/>
        <charset val="134"/>
      </rPr>
      <t>瓯海区</t>
    </r>
  </si>
  <si>
    <r>
      <rPr>
        <sz val="10"/>
        <rFont val="宋体"/>
        <charset val="134"/>
      </rPr>
      <t>温州市温瑞平原西片排涝工程（仙湖调蓄工程）</t>
    </r>
  </si>
  <si>
    <r>
      <rPr>
        <sz val="10"/>
        <rFont val="宋体"/>
        <charset val="134"/>
      </rPr>
      <t>龙湾区</t>
    </r>
  </si>
  <si>
    <r>
      <rPr>
        <sz val="10"/>
        <rFont val="宋体"/>
        <charset val="134"/>
      </rPr>
      <t>温州市龙湾区瓯江标准海塘提升改造工程（南口大桥至海滨围垦段）</t>
    </r>
  </si>
  <si>
    <t>温州市温瑞平原东片排涝工程</t>
  </si>
  <si>
    <r>
      <rPr>
        <sz val="10"/>
        <rFont val="宋体"/>
        <charset val="134"/>
      </rPr>
      <t>经开区</t>
    </r>
  </si>
  <si>
    <r>
      <rPr>
        <sz val="10"/>
        <rFont val="宋体"/>
        <charset val="134"/>
      </rPr>
      <t>乐清市</t>
    </r>
  </si>
  <si>
    <r>
      <rPr>
        <sz val="10"/>
        <rFont val="宋体"/>
        <charset val="134"/>
      </rPr>
      <t>乐清市海塘加固工程（清江、新山川、镇浦段海塘）</t>
    </r>
  </si>
  <si>
    <r>
      <rPr>
        <sz val="10"/>
        <rFont val="宋体"/>
        <charset val="134"/>
      </rPr>
      <t>乐清市乐柳虹平原排涝工程（一期）</t>
    </r>
  </si>
  <si>
    <r>
      <rPr>
        <sz val="10"/>
        <rFont val="宋体"/>
        <charset val="134"/>
      </rPr>
      <t>瑞安市</t>
    </r>
  </si>
  <si>
    <r>
      <rPr>
        <sz val="10"/>
        <rFont val="宋体"/>
        <charset val="134"/>
      </rPr>
      <t>瑞安市滨江城防东延伸一期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段除险加固及生态修复工程</t>
    </r>
  </si>
  <si>
    <r>
      <rPr>
        <sz val="10"/>
        <rFont val="宋体"/>
        <charset val="134"/>
      </rPr>
      <t>瑞安市温瑞平原南部排涝工程（一期）</t>
    </r>
  </si>
  <si>
    <r>
      <rPr>
        <sz val="10"/>
        <rFont val="宋体"/>
        <charset val="134"/>
      </rPr>
      <t>瑞安市飞云江治理二期工程（桐田段）</t>
    </r>
  </si>
  <si>
    <r>
      <rPr>
        <sz val="10"/>
        <rFont val="宋体"/>
        <charset val="134"/>
      </rPr>
      <t>永嘉县</t>
    </r>
  </si>
  <si>
    <r>
      <rPr>
        <sz val="10"/>
        <rFont val="宋体"/>
        <charset val="134"/>
      </rPr>
      <t>永嘉县瓯北三江标准堤工程</t>
    </r>
  </si>
  <si>
    <r>
      <rPr>
        <sz val="10"/>
        <rFont val="宋体"/>
        <charset val="134"/>
      </rPr>
      <t>永嘉县瓯北标准堤（新桥段、罗浮段）加固提升工程</t>
    </r>
  </si>
  <si>
    <r>
      <rPr>
        <sz val="10"/>
        <rFont val="宋体"/>
        <charset val="134"/>
      </rPr>
      <t>永嘉县三江标准堤闸泵配套工程</t>
    </r>
  </si>
  <si>
    <r>
      <rPr>
        <sz val="10"/>
        <rFont val="宋体"/>
        <charset val="134"/>
      </rPr>
      <t>温州市乌牛溪（永乐河）治理工程</t>
    </r>
  </si>
  <si>
    <r>
      <rPr>
        <sz val="10"/>
        <rFont val="宋体"/>
        <charset val="134"/>
      </rPr>
      <t>平阳县</t>
    </r>
  </si>
  <si>
    <r>
      <rPr>
        <sz val="10"/>
        <rFont val="宋体"/>
        <charset val="134"/>
      </rPr>
      <t>平阳县鳌江标准堤（钱仓、东江段）加固工程</t>
    </r>
  </si>
  <si>
    <r>
      <rPr>
        <sz val="10"/>
        <rFont val="宋体"/>
        <charset val="134"/>
      </rPr>
      <t>平阳县水头南湖分洪工程</t>
    </r>
  </si>
  <si>
    <r>
      <rPr>
        <sz val="10"/>
        <rFont val="宋体"/>
        <charset val="134"/>
      </rPr>
      <t>鳌江干流治理水头段防洪带溪右岸闭合抢先应急工程</t>
    </r>
  </si>
  <si>
    <r>
      <rPr>
        <sz val="10"/>
        <rFont val="宋体"/>
        <charset val="134"/>
      </rPr>
      <t>泰顺县</t>
    </r>
  </si>
  <si>
    <r>
      <rPr>
        <sz val="10"/>
        <rFont val="宋体"/>
        <charset val="134"/>
      </rPr>
      <t>泰顺县樟嫩梓水库及供水工程</t>
    </r>
  </si>
  <si>
    <r>
      <rPr>
        <sz val="10"/>
        <rFont val="宋体"/>
        <charset val="134"/>
      </rPr>
      <t>苍南县</t>
    </r>
  </si>
  <si>
    <t>苍南县江南垟平原骨干排涝工程</t>
  </si>
  <si>
    <r>
      <rPr>
        <sz val="10"/>
        <rFont val="宋体"/>
        <charset val="134"/>
      </rPr>
      <t>龙港市</t>
    </r>
  </si>
  <si>
    <r>
      <rPr>
        <sz val="10"/>
        <rFont val="宋体"/>
        <charset val="134"/>
      </rPr>
      <t>温州市江西垟平原排涝工程（一期）</t>
    </r>
  </si>
  <si>
    <r>
      <rPr>
        <sz val="10"/>
        <rFont val="宋体"/>
        <charset val="134"/>
      </rPr>
      <t>温州市江西垟平原排涝工程（二期）</t>
    </r>
  </si>
  <si>
    <t>龙港市新美洲垃圾场段海塘生态修复工程</t>
  </si>
  <si>
    <r>
      <rPr>
        <sz val="10"/>
        <rFont val="宋体"/>
        <charset val="134"/>
      </rPr>
      <t>湖州</t>
    </r>
  </si>
  <si>
    <r>
      <rPr>
        <sz val="10"/>
        <rFont val="宋体"/>
        <charset val="134"/>
      </rPr>
      <t>苕溪清水入湖河道整治后续工程（开发区段）</t>
    </r>
  </si>
  <si>
    <r>
      <rPr>
        <sz val="10"/>
        <rFont val="宋体"/>
        <charset val="134"/>
      </rPr>
      <t>湖州市太嘉河及杭嘉湖环湖河道整治后续工程</t>
    </r>
  </si>
  <si>
    <t>市本级
长兴县</t>
  </si>
  <si>
    <r>
      <rPr>
        <sz val="10"/>
        <rFont val="宋体"/>
        <charset val="134"/>
      </rPr>
      <t>环湖大堤（浙江段）后续工程</t>
    </r>
  </si>
  <si>
    <r>
      <rPr>
        <sz val="10"/>
        <rFont val="宋体"/>
        <charset val="134"/>
      </rPr>
      <t>安吉两库引水工程</t>
    </r>
  </si>
  <si>
    <t>湖州</t>
  </si>
  <si>
    <t>杭嘉湖北排通道后续工程（南浔段）</t>
  </si>
  <si>
    <r>
      <rPr>
        <sz val="10"/>
        <rFont val="宋体"/>
        <charset val="134"/>
      </rPr>
      <t>德清县</t>
    </r>
  </si>
  <si>
    <r>
      <rPr>
        <sz val="10"/>
        <rFont val="宋体"/>
        <charset val="134"/>
      </rPr>
      <t>德清县东苕溪湘溪片中小流域综合治理工程</t>
    </r>
  </si>
  <si>
    <r>
      <rPr>
        <sz val="10"/>
        <rFont val="宋体"/>
        <charset val="134"/>
      </rPr>
      <t>嘉兴</t>
    </r>
  </si>
  <si>
    <r>
      <rPr>
        <sz val="10"/>
        <rFont val="宋体"/>
        <charset val="134"/>
      </rPr>
      <t>扩大杭嘉湖南排工程（嘉兴段）</t>
    </r>
  </si>
  <si>
    <r>
      <rPr>
        <sz val="10"/>
        <rFont val="宋体"/>
        <charset val="134"/>
      </rPr>
      <t>嘉兴市域外配水工程（杭州方向）</t>
    </r>
  </si>
  <si>
    <r>
      <rPr>
        <sz val="10"/>
        <rFont val="宋体"/>
        <charset val="134"/>
      </rPr>
      <t>嘉善县</t>
    </r>
  </si>
  <si>
    <r>
      <rPr>
        <sz val="10"/>
        <rFont val="宋体"/>
        <charset val="134"/>
      </rPr>
      <t>嘉兴市北部湖荡整治及河湖连通工程（嘉善县）</t>
    </r>
  </si>
  <si>
    <r>
      <rPr>
        <sz val="10"/>
        <rFont val="宋体"/>
        <charset val="134"/>
      </rPr>
      <t>海盐县</t>
    </r>
  </si>
  <si>
    <t>扩大杭嘉湖南排南台头排涝后续工程</t>
  </si>
  <si>
    <t>嘉兴</t>
  </si>
  <si>
    <t>海宁市百里钱塘综合整治提升工程一期（盐仓段）</t>
  </si>
  <si>
    <r>
      <rPr>
        <sz val="10"/>
        <rFont val="宋体"/>
        <charset val="134"/>
      </rPr>
      <t>绍兴</t>
    </r>
  </si>
  <si>
    <r>
      <rPr>
        <sz val="10"/>
        <rFont val="宋体"/>
        <charset val="134"/>
      </rPr>
      <t>越城区</t>
    </r>
  </si>
  <si>
    <r>
      <rPr>
        <sz val="10"/>
        <rFont val="宋体"/>
        <charset val="134"/>
      </rPr>
      <t>曹娥江大闸维修加固工程</t>
    </r>
  </si>
  <si>
    <r>
      <rPr>
        <sz val="10"/>
        <rFont val="宋体"/>
        <charset val="134"/>
      </rPr>
      <t>绍兴市袍江片东入曹娥江排涝工程</t>
    </r>
  </si>
  <si>
    <r>
      <rPr>
        <sz val="10"/>
        <rFont val="宋体"/>
        <charset val="134"/>
      </rPr>
      <t>绍兴市马山闸强排及配套河道工程</t>
    </r>
  </si>
  <si>
    <r>
      <rPr>
        <sz val="10"/>
        <rFont val="宋体"/>
        <charset val="134"/>
      </rPr>
      <t>绍兴市新三江闸排涝配套河道拓浚工程（越城片）</t>
    </r>
  </si>
  <si>
    <t>绍兴</t>
  </si>
  <si>
    <r>
      <rPr>
        <sz val="10"/>
        <rFont val="宋体"/>
        <charset val="134"/>
      </rPr>
      <t>绍兴市曹娥江综合整治工程</t>
    </r>
  </si>
  <si>
    <r>
      <rPr>
        <sz val="10"/>
        <rFont val="宋体"/>
        <charset val="134"/>
      </rPr>
      <t>柯桥区</t>
    </r>
  </si>
  <si>
    <r>
      <rPr>
        <sz val="10"/>
        <rFont val="宋体"/>
        <charset val="134"/>
      </rPr>
      <t>上虞区</t>
    </r>
  </si>
  <si>
    <r>
      <rPr>
        <sz val="10"/>
        <rFont val="宋体"/>
        <charset val="134"/>
      </rPr>
      <t>上虞区虞东河湖综合整治工程</t>
    </r>
  </si>
  <si>
    <r>
      <rPr>
        <sz val="10"/>
        <rFont val="宋体"/>
        <charset val="134"/>
      </rPr>
      <t>绍兴市上虞区崧北河综合治理工程</t>
    </r>
  </si>
  <si>
    <r>
      <rPr>
        <sz val="10"/>
        <rFont val="宋体"/>
        <charset val="134"/>
      </rPr>
      <t>诸暨市</t>
    </r>
  </si>
  <si>
    <r>
      <rPr>
        <sz val="10"/>
        <rFont val="宋体"/>
        <charset val="134"/>
      </rPr>
      <t>诸暨市浦阳江排涝站改造工程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二期）</t>
    </r>
  </si>
  <si>
    <r>
      <rPr>
        <sz val="10"/>
        <rFont val="宋体"/>
        <charset val="134"/>
      </rPr>
      <t>诸暨市陈蔡水库加固改造工程</t>
    </r>
  </si>
  <si>
    <r>
      <rPr>
        <sz val="10"/>
        <rFont val="宋体"/>
        <charset val="134"/>
      </rPr>
      <t>嵊州市</t>
    </r>
  </si>
  <si>
    <r>
      <rPr>
        <sz val="10"/>
        <rFont val="宋体"/>
        <charset val="134"/>
      </rPr>
      <t>嵊州市澄潭江苍岩段防洪能力提升应急工程</t>
    </r>
  </si>
  <si>
    <r>
      <rPr>
        <sz val="10"/>
        <rFont val="宋体"/>
        <charset val="134"/>
      </rPr>
      <t>金华</t>
    </r>
  </si>
  <si>
    <r>
      <rPr>
        <sz val="10"/>
        <rFont val="宋体"/>
        <charset val="134"/>
      </rPr>
      <t>金华市本级金华江治理二期工程</t>
    </r>
  </si>
  <si>
    <r>
      <rPr>
        <sz val="10"/>
        <rFont val="宋体"/>
        <charset val="134"/>
      </rPr>
      <t>金华市金兰水库加固改造工程</t>
    </r>
  </si>
  <si>
    <t>金华</t>
  </si>
  <si>
    <t>乌引灌区（金华片）“十四五”续建配套与现代化改造工程</t>
  </si>
  <si>
    <r>
      <rPr>
        <sz val="10"/>
        <rFont val="宋体"/>
        <charset val="134"/>
      </rPr>
      <t>兰溪市</t>
    </r>
  </si>
  <si>
    <r>
      <rPr>
        <sz val="10"/>
        <rFont val="宋体"/>
        <charset val="134"/>
      </rPr>
      <t>兰溪市钱塘江堤防加固工程</t>
    </r>
  </si>
  <si>
    <r>
      <rPr>
        <sz val="10"/>
        <rFont val="宋体"/>
        <charset val="134"/>
      </rPr>
      <t>兰溪市城区防洪标准提升应急工程（西门城楼段）</t>
    </r>
  </si>
  <si>
    <r>
      <rPr>
        <sz val="10"/>
        <rFont val="宋体"/>
        <charset val="134"/>
      </rPr>
      <t>义乌市</t>
    </r>
  </si>
  <si>
    <r>
      <rPr>
        <sz val="10"/>
        <rFont val="宋体"/>
        <charset val="134"/>
      </rPr>
      <t>义乌市双江水利枢纽工程</t>
    </r>
  </si>
  <si>
    <r>
      <rPr>
        <sz val="10"/>
        <rFont val="宋体"/>
        <charset val="134"/>
      </rPr>
      <t>磐安县</t>
    </r>
  </si>
  <si>
    <r>
      <rPr>
        <sz val="10"/>
        <rFont val="宋体"/>
        <charset val="134"/>
      </rPr>
      <t>磐安县流岸水库工程</t>
    </r>
  </si>
  <si>
    <r>
      <rPr>
        <sz val="10"/>
        <rFont val="宋体"/>
        <charset val="134"/>
      </rPr>
      <t>衢州</t>
    </r>
  </si>
  <si>
    <r>
      <rPr>
        <sz val="10"/>
        <rFont val="宋体"/>
        <charset val="134"/>
      </rPr>
      <t>衢州市本级衢江治理二期工程</t>
    </r>
  </si>
  <si>
    <r>
      <rPr>
        <sz val="10"/>
        <rFont val="宋体"/>
        <charset val="134"/>
      </rPr>
      <t>衢州市西片区水系综合整治工程</t>
    </r>
  </si>
  <si>
    <r>
      <rPr>
        <sz val="10"/>
        <rFont val="宋体"/>
        <charset val="134"/>
      </rPr>
      <t>乌溪江引水工程灌区（衢州片）续建配套与现代化改造项目（</t>
    </r>
    <r>
      <rPr>
        <sz val="10"/>
        <rFont val="Times New Roman"/>
        <charset val="134"/>
      </rPr>
      <t>2021-2025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</si>
  <si>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柯城区</t>
    </r>
  </si>
  <si>
    <r>
      <rPr>
        <sz val="10"/>
        <rFont val="宋体"/>
        <charset val="134"/>
      </rPr>
      <t>衢州市柯城区常山港治理工程</t>
    </r>
  </si>
  <si>
    <r>
      <rPr>
        <sz val="10"/>
        <rFont val="宋体"/>
        <charset val="134"/>
      </rPr>
      <t>衢州市柯城区寺桥水库工程</t>
    </r>
  </si>
  <si>
    <r>
      <rPr>
        <sz val="10"/>
        <rFont val="宋体"/>
        <charset val="134"/>
      </rPr>
      <t>江山市</t>
    </r>
  </si>
  <si>
    <r>
      <rPr>
        <sz val="10"/>
        <rFont val="宋体"/>
        <charset val="134"/>
      </rPr>
      <t>江山市江山港综合治理工程</t>
    </r>
  </si>
  <si>
    <r>
      <rPr>
        <sz val="10"/>
        <rFont val="宋体"/>
        <charset val="134"/>
      </rPr>
      <t>常山县</t>
    </r>
  </si>
  <si>
    <r>
      <rPr>
        <sz val="10"/>
        <rFont val="宋体"/>
        <charset val="134"/>
      </rPr>
      <t>常山县芳村溪流域综合治理工程</t>
    </r>
  </si>
  <si>
    <r>
      <rPr>
        <sz val="10"/>
        <rFont val="宋体"/>
        <charset val="134"/>
      </rPr>
      <t>开化县</t>
    </r>
  </si>
  <si>
    <r>
      <rPr>
        <sz val="10"/>
        <rFont val="宋体"/>
        <charset val="134"/>
      </rPr>
      <t>浙江省开化水库工程</t>
    </r>
  </si>
  <si>
    <t>舟山</t>
  </si>
  <si>
    <t>舟山市海塘加固工程</t>
  </si>
  <si>
    <r>
      <rPr>
        <sz val="10"/>
        <rFont val="宋体"/>
        <charset val="134"/>
      </rPr>
      <t>定海区</t>
    </r>
  </si>
  <si>
    <r>
      <rPr>
        <sz val="10"/>
        <rFont val="宋体"/>
        <charset val="134"/>
      </rPr>
      <t>普陀区</t>
    </r>
  </si>
  <si>
    <r>
      <rPr>
        <sz val="10"/>
        <rFont val="宋体"/>
        <charset val="134"/>
      </rPr>
      <t>岱山县</t>
    </r>
  </si>
  <si>
    <r>
      <rPr>
        <sz val="10"/>
        <rFont val="宋体"/>
        <charset val="134"/>
      </rPr>
      <t>舟山</t>
    </r>
  </si>
  <si>
    <r>
      <rPr>
        <sz val="10"/>
        <rFont val="宋体"/>
        <charset val="134"/>
      </rPr>
      <t>舟山群岛新区定海强排工程</t>
    </r>
  </si>
  <si>
    <r>
      <rPr>
        <sz val="10"/>
        <rFont val="宋体"/>
        <charset val="134"/>
      </rPr>
      <t>舟山市大陆引水三期工程</t>
    </r>
  </si>
  <si>
    <r>
      <rPr>
        <sz val="10"/>
        <rFont val="宋体"/>
        <charset val="134"/>
      </rPr>
      <t>舟山市定海中心片区排涝提升工程（五山生态旅游带建设项目）</t>
    </r>
  </si>
  <si>
    <t>嵊泗县大陆（小洋山）引水工程</t>
  </si>
  <si>
    <r>
      <rPr>
        <sz val="10"/>
        <rFont val="宋体"/>
        <charset val="134"/>
      </rPr>
      <t>台州</t>
    </r>
  </si>
  <si>
    <r>
      <rPr>
        <sz val="10"/>
        <rFont val="宋体"/>
        <charset val="134"/>
      </rPr>
      <t>台州市循环经济产业集聚区海塘提升工程</t>
    </r>
  </si>
  <si>
    <r>
      <rPr>
        <sz val="10"/>
        <rFont val="宋体"/>
        <charset val="134"/>
      </rPr>
      <t>台州市朱溪水库工程</t>
    </r>
  </si>
  <si>
    <r>
      <rPr>
        <sz val="10"/>
        <rFont val="宋体"/>
        <charset val="134"/>
      </rPr>
      <t>台州市引水工程</t>
    </r>
  </si>
  <si>
    <r>
      <rPr>
        <sz val="10"/>
        <rFont val="宋体"/>
        <charset val="134"/>
      </rPr>
      <t>黄岩区</t>
    </r>
  </si>
  <si>
    <r>
      <rPr>
        <sz val="10"/>
        <rFont val="宋体"/>
        <charset val="134"/>
      </rPr>
      <t>台州市永宁江闸强排工程（一期）</t>
    </r>
  </si>
  <si>
    <r>
      <rPr>
        <sz val="10"/>
        <rFont val="宋体"/>
        <charset val="134"/>
      </rPr>
      <t>台州市黄岩区佛岭水库除险加固工程</t>
    </r>
  </si>
  <si>
    <r>
      <rPr>
        <sz val="10"/>
        <rFont val="宋体"/>
        <charset val="134"/>
      </rPr>
      <t>路桥区</t>
    </r>
  </si>
  <si>
    <r>
      <rPr>
        <sz val="10"/>
        <rFont val="宋体"/>
        <charset val="134"/>
      </rPr>
      <t>台州市路桥区海塘安澜工程</t>
    </r>
  </si>
  <si>
    <r>
      <rPr>
        <sz val="10"/>
        <rFont val="宋体"/>
        <charset val="134"/>
      </rPr>
      <t>台州市路桥区青龙浦排涝工程</t>
    </r>
  </si>
  <si>
    <r>
      <rPr>
        <sz val="10"/>
        <rFont val="宋体"/>
        <charset val="134"/>
      </rPr>
      <t>临海市</t>
    </r>
  </si>
  <si>
    <r>
      <rPr>
        <sz val="10"/>
        <rFont val="宋体"/>
        <charset val="134"/>
      </rPr>
      <t>临海市大田平原排涝二期工程（外排段）</t>
    </r>
  </si>
  <si>
    <r>
      <rPr>
        <sz val="10"/>
        <rFont val="宋体"/>
        <charset val="134"/>
      </rPr>
      <t>临海市东部平原排涝工程（一期）</t>
    </r>
  </si>
  <si>
    <r>
      <rPr>
        <sz val="10"/>
        <rFont val="宋体"/>
        <charset val="134"/>
      </rPr>
      <t>温岭市</t>
    </r>
  </si>
  <si>
    <r>
      <rPr>
        <sz val="10"/>
        <rFont val="宋体"/>
        <charset val="134"/>
      </rPr>
      <t>温岭市南排工程</t>
    </r>
  </si>
  <si>
    <r>
      <rPr>
        <sz val="10"/>
        <rFont val="宋体"/>
        <charset val="134"/>
      </rPr>
      <t>玉环市</t>
    </r>
  </si>
  <si>
    <r>
      <rPr>
        <sz val="10"/>
        <rFont val="宋体"/>
        <charset val="134"/>
      </rPr>
      <t>玉环市海塘安澜工程（礁门、长屿、鲜迭海塘）</t>
    </r>
  </si>
  <si>
    <r>
      <rPr>
        <sz val="10"/>
        <rFont val="宋体"/>
        <charset val="134"/>
      </rPr>
      <t>台州市南部湾区引水工程</t>
    </r>
  </si>
  <si>
    <r>
      <rPr>
        <sz val="10"/>
        <rFont val="宋体"/>
        <charset val="134"/>
      </rPr>
      <t>玉环市漩门湾拓浚扩排工程</t>
    </r>
  </si>
  <si>
    <r>
      <rPr>
        <sz val="10"/>
        <rFont val="宋体"/>
        <charset val="134"/>
      </rPr>
      <t>天台县</t>
    </r>
  </si>
  <si>
    <r>
      <rPr>
        <sz val="10"/>
        <rFont val="宋体"/>
        <charset val="134"/>
      </rPr>
      <t>台州市椒江治理工程（天台始丰溪段）</t>
    </r>
  </si>
  <si>
    <r>
      <rPr>
        <sz val="10"/>
        <rFont val="宋体"/>
        <charset val="134"/>
      </rPr>
      <t>仙居县</t>
    </r>
  </si>
  <si>
    <r>
      <rPr>
        <sz val="10"/>
        <rFont val="宋体"/>
        <charset val="134"/>
      </rPr>
      <t>仙居县永安溪综合治理与生态修复二期工程</t>
    </r>
  </si>
  <si>
    <r>
      <rPr>
        <sz val="10"/>
        <rFont val="宋体"/>
        <charset val="134"/>
      </rPr>
      <t>三门县</t>
    </r>
  </si>
  <si>
    <r>
      <rPr>
        <sz val="10"/>
        <rFont val="宋体"/>
        <charset val="134"/>
      </rPr>
      <t>三门县海塘加固工程</t>
    </r>
  </si>
  <si>
    <r>
      <rPr>
        <sz val="10"/>
        <rFont val="宋体"/>
        <charset val="134"/>
      </rPr>
      <t>三门县东屏水库工程</t>
    </r>
  </si>
  <si>
    <r>
      <rPr>
        <sz val="10"/>
        <rFont val="宋体"/>
        <charset val="134"/>
      </rPr>
      <t>丽水</t>
    </r>
  </si>
  <si>
    <r>
      <rPr>
        <sz val="10"/>
        <rFont val="宋体"/>
        <charset val="134"/>
      </rPr>
      <t>丽水市滩坑引水工程</t>
    </r>
  </si>
  <si>
    <r>
      <rPr>
        <sz val="10"/>
        <rFont val="宋体"/>
        <charset val="134"/>
      </rPr>
      <t>龙泉市</t>
    </r>
  </si>
  <si>
    <r>
      <rPr>
        <sz val="10"/>
        <rFont val="宋体"/>
        <charset val="134"/>
      </rPr>
      <t>龙泉市梅溪、八都溪、岩樟溪流域综合治理工程</t>
    </r>
  </si>
  <si>
    <r>
      <rPr>
        <sz val="10"/>
        <rFont val="宋体"/>
        <charset val="134"/>
      </rPr>
      <t>龙泉市瑞垟引水工程</t>
    </r>
  </si>
  <si>
    <r>
      <rPr>
        <sz val="10"/>
        <rFont val="宋体"/>
        <charset val="134"/>
      </rPr>
      <t>龙泉市竹垟一级水库及供水工程</t>
    </r>
  </si>
  <si>
    <r>
      <rPr>
        <sz val="10"/>
        <rFont val="宋体"/>
        <charset val="134"/>
      </rPr>
      <t>青田县</t>
    </r>
  </si>
  <si>
    <r>
      <rPr>
        <sz val="10"/>
        <rFont val="宋体"/>
        <charset val="134"/>
      </rPr>
      <t>青田县瓯江治理二期工程</t>
    </r>
  </si>
  <si>
    <r>
      <rPr>
        <sz val="10"/>
        <rFont val="宋体"/>
        <charset val="134"/>
      </rPr>
      <t>青田县小溪水利枢纽工程</t>
    </r>
  </si>
  <si>
    <r>
      <rPr>
        <sz val="10"/>
        <rFont val="宋体"/>
        <charset val="134"/>
      </rPr>
      <t>云和县</t>
    </r>
  </si>
  <si>
    <r>
      <rPr>
        <sz val="10"/>
        <rFont val="宋体"/>
        <charset val="134"/>
      </rPr>
      <t>云和县浮云溪流域综合治理工程</t>
    </r>
  </si>
  <si>
    <r>
      <rPr>
        <sz val="10"/>
        <rFont val="宋体"/>
        <charset val="134"/>
      </rPr>
      <t>云和县龙泉溪治理二期工程</t>
    </r>
  </si>
  <si>
    <r>
      <rPr>
        <sz val="10"/>
        <rFont val="宋体"/>
        <charset val="134"/>
      </rPr>
      <t>庆元县</t>
    </r>
  </si>
  <si>
    <r>
      <rPr>
        <sz val="10"/>
        <rFont val="宋体"/>
        <charset val="134"/>
      </rPr>
      <t>庆元县兰溪桥水库扩建工程</t>
    </r>
  </si>
  <si>
    <r>
      <rPr>
        <sz val="10"/>
        <rFont val="宋体"/>
        <charset val="134"/>
      </rPr>
      <t>庆元县松源溪流域综合治理工程</t>
    </r>
  </si>
  <si>
    <r>
      <rPr>
        <sz val="10"/>
        <rFont val="宋体"/>
        <charset val="134"/>
      </rPr>
      <t>缙云县</t>
    </r>
  </si>
  <si>
    <r>
      <rPr>
        <sz val="10"/>
        <rFont val="宋体"/>
        <charset val="134"/>
      </rPr>
      <t>缙云县好溪流域综合治理工程</t>
    </r>
  </si>
  <si>
    <r>
      <rPr>
        <sz val="10"/>
        <rFont val="宋体"/>
        <charset val="134"/>
      </rPr>
      <t>缙云县潜明水库引水工程</t>
    </r>
  </si>
  <si>
    <r>
      <rPr>
        <sz val="10"/>
        <rFont val="宋体"/>
        <charset val="134"/>
      </rPr>
      <t>遂昌县</t>
    </r>
  </si>
  <si>
    <r>
      <rPr>
        <sz val="10"/>
        <rFont val="宋体"/>
        <charset val="134"/>
      </rPr>
      <t>遂昌县清水源水库工程</t>
    </r>
  </si>
  <si>
    <r>
      <rPr>
        <sz val="10"/>
        <rFont val="宋体"/>
        <charset val="134"/>
      </rPr>
      <t>松阳县</t>
    </r>
  </si>
  <si>
    <r>
      <rPr>
        <sz val="10"/>
        <rFont val="宋体"/>
        <charset val="134"/>
      </rPr>
      <t>松阳县松阴溪流域河流综合治理项目（干流）</t>
    </r>
  </si>
  <si>
    <r>
      <rPr>
        <sz val="10"/>
        <rFont val="宋体"/>
        <charset val="134"/>
      </rPr>
      <t>景宁县</t>
    </r>
  </si>
  <si>
    <r>
      <rPr>
        <sz val="10"/>
        <rFont val="宋体"/>
        <charset val="134"/>
      </rPr>
      <t>景宁县金村水库及供水工程</t>
    </r>
  </si>
  <si>
    <r>
      <rPr>
        <sz val="10"/>
        <rFont val="宋体"/>
        <charset val="134"/>
      </rPr>
      <t>景宁县小溪流域综合治理工程（一期）</t>
    </r>
  </si>
  <si>
    <r>
      <rPr>
        <sz val="10"/>
        <rFont val="宋体"/>
        <charset val="134"/>
      </rPr>
      <t>省本级</t>
    </r>
  </si>
  <si>
    <r>
      <rPr>
        <sz val="10"/>
        <rFont val="宋体"/>
        <charset val="134"/>
      </rPr>
      <t>钱塘江中心</t>
    </r>
  </si>
  <si>
    <t>钱塘江北岸秧田庙至塔山坝段海塘工程（堤脚部分）</t>
  </si>
  <si>
    <t>附件3</t>
  </si>
  <si>
    <t>2021年海塘安澜等重大水利项目进展情况表（前期类）</t>
  </si>
  <si>
    <r>
      <rPr>
        <b/>
        <sz val="10"/>
        <color theme="1"/>
        <rFont val="宋体"/>
        <charset val="134"/>
      </rPr>
      <t>序号</t>
    </r>
  </si>
  <si>
    <t>市</t>
  </si>
  <si>
    <r>
      <rPr>
        <b/>
        <sz val="10"/>
        <color theme="1"/>
        <rFont val="宋体"/>
        <charset val="134"/>
      </rPr>
      <t>县（市、区）</t>
    </r>
  </si>
  <si>
    <r>
      <rPr>
        <b/>
        <sz val="10"/>
        <color theme="1"/>
        <rFont val="宋体"/>
        <charset val="134"/>
      </rPr>
      <t>项目名称</t>
    </r>
  </si>
  <si>
    <r>
      <rPr>
        <b/>
        <sz val="10"/>
        <color theme="1"/>
        <rFont val="宋体"/>
        <charset val="134"/>
      </rPr>
      <t>规划投资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亿元</t>
    </r>
    <r>
      <rPr>
        <b/>
        <sz val="10"/>
        <color theme="1"/>
        <rFont val="Times New Roman"/>
        <charset val="134"/>
      </rPr>
      <t>)</t>
    </r>
  </si>
  <si>
    <r>
      <rPr>
        <b/>
        <sz val="10"/>
        <color theme="1"/>
        <rFont val="宋体"/>
        <charset val="134"/>
      </rPr>
      <t>年度目标</t>
    </r>
  </si>
  <si>
    <r>
      <rPr>
        <b/>
        <sz val="10"/>
        <color theme="1"/>
        <rFont val="宋体"/>
        <charset val="134"/>
      </rPr>
      <t>截至</t>
    </r>
    <r>
      <rPr>
        <b/>
        <sz val="10"/>
        <color theme="1"/>
        <rFont val="Times New Roman"/>
        <charset val="134"/>
      </rPr>
      <t>7</t>
    </r>
    <r>
      <rPr>
        <b/>
        <sz val="10"/>
        <color theme="1"/>
        <rFont val="宋体"/>
        <charset val="134"/>
      </rPr>
      <t>月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完成进度</t>
    </r>
  </si>
  <si>
    <r>
      <rPr>
        <b/>
        <sz val="10"/>
        <color theme="1"/>
        <rFont val="宋体"/>
        <charset val="134"/>
      </rPr>
      <t>进展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情况</t>
    </r>
  </si>
  <si>
    <t>1-7月
目标</t>
  </si>
  <si>
    <t>3月</t>
  </si>
  <si>
    <t>海塘安澜千亿工程</t>
  </si>
  <si>
    <t>杭州</t>
  </si>
  <si>
    <t>杭州市萧围西线（一工段至四工段）提标加固工程</t>
  </si>
  <si>
    <t>完成可研审批</t>
  </si>
  <si>
    <t>可研已审，景观概念方案编制</t>
  </si>
  <si>
    <t>滞后</t>
  </si>
  <si>
    <t>完成规划选址和土地预审</t>
  </si>
  <si>
    <t>杭州市本级海塘安澜工程（上泗南北大塘）</t>
  </si>
  <si>
    <t>二期项建已审</t>
  </si>
  <si>
    <t>正常</t>
  </si>
  <si>
    <t>杭州市本级海塘安澜工程（三堡船闸段海塘）</t>
  </si>
  <si>
    <t>编制项建、可研</t>
  </si>
  <si>
    <t>编制可研</t>
  </si>
  <si>
    <t>杭州市本级海塘安澜工程（珊瑚沙海塘）</t>
  </si>
  <si>
    <t>完成项建受理、可研审查</t>
  </si>
  <si>
    <t>完成项建受理</t>
  </si>
  <si>
    <t>杭州市萧山区海塘安澜工程（七甲船闸至赭山湾闸段海塘）</t>
  </si>
  <si>
    <t>前期报告编制尚未开展</t>
  </si>
  <si>
    <t>宁波</t>
  </si>
  <si>
    <t>余姚市海塘安澜工程</t>
  </si>
  <si>
    <t>完成问题海塘等前期工作</t>
  </si>
  <si>
    <t>前期报告编制招标准备</t>
  </si>
  <si>
    <t>开展问题海塘等前期报告编制</t>
  </si>
  <si>
    <t>温州瓯江口产业集聚区海塘安澜工程（浅滩二期生态堤）</t>
  </si>
  <si>
    <t>可研已审</t>
  </si>
  <si>
    <t>温州市鹿城区海塘安澜工程（仰义塘）</t>
  </si>
  <si>
    <t>温州市龙湾区海塘安澜工程（蒲州水闸至炮台山段）</t>
  </si>
  <si>
    <t>温州市龙湾区海塘安澜工程（炮台山至龙江路段海塘）</t>
  </si>
  <si>
    <t>编制项建</t>
  </si>
  <si>
    <t>温州市龙湾区海塘安澜工程（龙江路至南口大桥段海塘）</t>
  </si>
  <si>
    <t>乐清市海塘安澜工程（港区海塘）</t>
  </si>
  <si>
    <t>乐清市海塘安澜工程（中心区海塘）</t>
  </si>
  <si>
    <t>乐清市海塘安澜工程（翁垟等海塘）</t>
  </si>
  <si>
    <t>瑞安市海塘安澜工程（丁山二期海塘）</t>
  </si>
  <si>
    <t>瑞安市海塘安澜工程（阁巷围区海塘）</t>
  </si>
  <si>
    <t>瑞安市海塘安澜工程（飞云江北岸下埠至上望段海塘）</t>
  </si>
  <si>
    <t>瑞安市海塘安澜工程（滨江城防东延伸段海塘）</t>
  </si>
  <si>
    <t>永嘉县海塘安澜工程（乌牛堤）</t>
  </si>
  <si>
    <t>平阳县海塘安澜工程（宋埠西湾海塘）</t>
  </si>
  <si>
    <t>前期报告编制合同尚未签订</t>
  </si>
  <si>
    <t>平阳县鳌江标准堤（下厂段、下埠水闸、雁门水闸）加固工程</t>
  </si>
  <si>
    <t>苍南县海塘安澜工程（南片海塘）</t>
  </si>
  <si>
    <t>苍南县海塘安澜工程（北片海塘）</t>
  </si>
  <si>
    <t>龙港市海塘安澜工程（双龙汇龙段海塘）</t>
  </si>
  <si>
    <t>前期报告编制招标</t>
  </si>
  <si>
    <t>龙港市舥艚渔港海塘加固工程</t>
  </si>
  <si>
    <t>对接可研审批</t>
  </si>
  <si>
    <t>嘉兴港区海塘安澜工程（汤山片海塘）</t>
  </si>
  <si>
    <t>嘉兴港区海塘安澜工程（乍浦港三期至山湾段海塘）</t>
  </si>
  <si>
    <t>完成申请报告核准</t>
  </si>
  <si>
    <t>编制申请报告</t>
  </si>
  <si>
    <t>海宁市百里钱塘综合整治提升工程二期（尖山段海塘）</t>
  </si>
  <si>
    <t>概念性方案编制</t>
  </si>
  <si>
    <t>平湖市海塘安澜工程（白沙湾至水口段海塘）</t>
  </si>
  <si>
    <t>平湖市海塘安澜工程（嘉兴独山煤炭中转码头海塘）</t>
  </si>
  <si>
    <t>海盐县东段围涂标准海塘二期工程</t>
  </si>
  <si>
    <t>海盐县海塘安澜工程（长山至杨柳山段海塘）</t>
  </si>
  <si>
    <t>绍兴市本级海塘安澜工程（曹娥江大闸段）</t>
  </si>
  <si>
    <t>完成项建受理、可研编制</t>
  </si>
  <si>
    <t>绍兴市越城区海塘安澜工程</t>
  </si>
  <si>
    <t>绍兴市柯桥区海塘安澜工程</t>
  </si>
  <si>
    <t>完成可研审查</t>
  </si>
  <si>
    <t>绍兴市上虞区海塘安澜工程</t>
  </si>
  <si>
    <t>项建编制招标准备</t>
  </si>
  <si>
    <t>舟山市本级海塘安澜工程（新城片海塘）</t>
  </si>
  <si>
    <t>舟山市本级海塘安澜工程（普朱片海塘）</t>
  </si>
  <si>
    <t>舟山市海洋集聚区海塘安澜工程</t>
  </si>
  <si>
    <t>舟山市定海区海塘安澜工程（洋螺、锡丈等海塘）</t>
  </si>
  <si>
    <t>舟山市定海区海塘安澜工程（金塘片海塘）</t>
  </si>
  <si>
    <t>舟山市定海区海塘安澜工程（本岛西北片海塘）</t>
  </si>
  <si>
    <t>舟山市普陀区海塘安澜工程（乡镇海塘）</t>
  </si>
  <si>
    <t>岱山县海塘安澜工程（城防海塘）</t>
  </si>
  <si>
    <t>完成项建受理，可研审查</t>
  </si>
  <si>
    <t>岱山县海塘安澜工程（秀山、长涂片海塘）</t>
  </si>
  <si>
    <t>岱山县海塘安澜工程（黄泽山海塘）</t>
  </si>
  <si>
    <t>岱山县海塘安澜工程（鱼山岛海塘）</t>
  </si>
  <si>
    <t>嵊泗县海塘安澜工程</t>
  </si>
  <si>
    <t>台州</t>
  </si>
  <si>
    <t>台州市椒江区海塘安澜工程（台电厂海塘）</t>
  </si>
  <si>
    <t>项目申请报告编制</t>
  </si>
  <si>
    <t>台州市椒江区海塘安澜工程（山东十塘）</t>
  </si>
  <si>
    <t>完成可研编制</t>
  </si>
  <si>
    <t>台州市椒江区海塘安澜工程（江南、城西段海塘）</t>
  </si>
  <si>
    <t>台州市椒江区海塘安澜工程（椒北片海塘）</t>
  </si>
  <si>
    <t>台州市椒江区海塘安澜工程（城区东段、外沙海塘）</t>
  </si>
  <si>
    <t>台州市黄岩区海塘安澜工程（椒江黄岩段海塘）</t>
  </si>
  <si>
    <t>临海市海塘安澜工程（南洋涂海塘）</t>
  </si>
  <si>
    <t>临海市海塘安澜工程（南洋海塘）</t>
  </si>
  <si>
    <t>完成除险加固审批</t>
  </si>
  <si>
    <t>设计报告编制</t>
  </si>
  <si>
    <t>开展除险加固设计报告编制</t>
  </si>
  <si>
    <t>临海市海塘安澜工程（桃渚、涌泉片海塘）</t>
  </si>
  <si>
    <t>前期报告编制</t>
  </si>
  <si>
    <t>温岭市海塘安澜工程（东部海塘）</t>
  </si>
  <si>
    <t>完成项建书受理、可研审查</t>
  </si>
  <si>
    <t>玉环市海塘安澜工程（五门、苔山、西南片海塘）</t>
  </si>
  <si>
    <t>五门海塘可研已审</t>
  </si>
  <si>
    <t>钱塘江中心</t>
  </si>
  <si>
    <t>钱塘江西江塘闻堰段海塘提标加固工程</t>
  </si>
  <si>
    <t>钱塘江北岸海塘安澜工程（老盐仓至尖山段海塘）</t>
  </si>
  <si>
    <t>完成项建受理，力争完成可研审查</t>
  </si>
  <si>
    <t>其他重大水利项目</t>
  </si>
  <si>
    <t>扩大杭嘉湖南排后续西部通道工程</t>
  </si>
  <si>
    <t>完成项建审查</t>
  </si>
  <si>
    <t>东苕溪防洪后续西险大塘达标加固工程</t>
  </si>
  <si>
    <t>杭州市富阳区南北渠分洪隧洞工程</t>
  </si>
  <si>
    <t>杭州市临安区里畈水库加高扩容工程</t>
  </si>
  <si>
    <t>完成可研审查、移民安置规划大纲审批</t>
  </si>
  <si>
    <t>完成可研审查，编制实物调查大纲</t>
  </si>
  <si>
    <t>完成封库通告</t>
  </si>
  <si>
    <t>建德市“三江”治理提升改造工程</t>
  </si>
  <si>
    <t>完成项建审查，可研编制</t>
  </si>
  <si>
    <t>宁海县清溪水库工程</t>
  </si>
  <si>
    <t>移民安置规划大纲已批</t>
  </si>
  <si>
    <t>温州市洞头区陆域引调水工程</t>
  </si>
  <si>
    <t>完成项建受理，编制可研</t>
  </si>
  <si>
    <t>乐清市大荆分洪工程</t>
  </si>
  <si>
    <t>乐清市银溪水库工程</t>
  </si>
  <si>
    <t>完成项建编制</t>
  </si>
  <si>
    <t>编制项建、规模论证报告</t>
  </si>
  <si>
    <t>乐清市乐柳虹平原排涝工程（二期）</t>
  </si>
  <si>
    <t>瑞安市六科水库工程</t>
  </si>
  <si>
    <t>完成规模论证</t>
  </si>
  <si>
    <t>项建编制</t>
  </si>
  <si>
    <t>编制规模论证报告</t>
  </si>
  <si>
    <t>瑞安市林溪水库二期工程</t>
  </si>
  <si>
    <t>温州市赵山渡引水工程渠系扩能保安工程</t>
  </si>
  <si>
    <t>瑞安市温瑞平原南部排涝工程（二期）</t>
  </si>
  <si>
    <t>瑞安市飞云江治理二期工程（生态岸堤）</t>
  </si>
  <si>
    <t>力争完成可研审批</t>
  </si>
  <si>
    <t>项建已审</t>
  </si>
  <si>
    <t>永嘉县菇溪分洪工程</t>
  </si>
  <si>
    <t>文成县西北部城乡一体化供水提升工程</t>
  </si>
  <si>
    <t>温州市江西垟平原排涝工程（三期）</t>
  </si>
  <si>
    <t>龙港市新城排涝调蓄工程</t>
  </si>
  <si>
    <t>湖州市南太湖新区启动区防洪排涝工程</t>
  </si>
  <si>
    <t>对接项建受理</t>
  </si>
  <si>
    <t>完成规划选址、土地预审</t>
  </si>
  <si>
    <r>
      <rPr>
        <sz val="10"/>
        <color theme="1"/>
        <rFont val="宋体"/>
        <charset val="134"/>
      </rPr>
      <t>市本级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德清县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安吉县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长兴县</t>
    </r>
  </si>
  <si>
    <t>苕溪清水入湖河道整治后续工程（市直管、德清、安吉、长兴段）</t>
  </si>
  <si>
    <t>安吉县老石坎水库加高扩容工程</t>
  </si>
  <si>
    <t>基本农田、生态红线等调查</t>
  </si>
  <si>
    <t>安吉县西苕溪流域综合治理工程</t>
  </si>
  <si>
    <t>一期完成可研审批</t>
  </si>
  <si>
    <t>太浦河后续工程（浙江段）</t>
  </si>
  <si>
    <t>按国家部委有关要求开展前期工作</t>
  </si>
  <si>
    <t>扩大杭嘉湖南排后续东部通道工程（南台头干河整治）</t>
  </si>
  <si>
    <t>扩大杭嘉湖南排后续东部通道工程（麻泾港整治）</t>
  </si>
  <si>
    <t>嘉兴市域外配水工程（太湖方向）</t>
  </si>
  <si>
    <t>完成专题论证</t>
  </si>
  <si>
    <t>开展专题编制</t>
  </si>
  <si>
    <t>青嘉蓝色珠链工程（嘉善段）</t>
  </si>
  <si>
    <t>完成试验段可研审批</t>
  </si>
  <si>
    <t>嘉兴中心河拓浚及河湖连通工程</t>
  </si>
  <si>
    <t>开展土地预审</t>
  </si>
  <si>
    <t>绍兴市镜岭水库工程</t>
  </si>
  <si>
    <t>规模论证报告编制</t>
  </si>
  <si>
    <t>杭州湾南翼平原排涝及配套工程</t>
  </si>
  <si>
    <t>绍兴市柯桥区防洪排涝二期工程</t>
  </si>
  <si>
    <t>绍兴市新三江闸排涝配套河道拓浚工程（柯桥片）</t>
  </si>
  <si>
    <t>规划方案编制</t>
  </si>
  <si>
    <t>绍兴市柯桥区西小江流域综合治理工程</t>
  </si>
  <si>
    <t>诸暨市浦阳江治理三期工程</t>
  </si>
  <si>
    <t>诸暨市安华水库扩容提升工程</t>
  </si>
  <si>
    <t>嵊州市曹娥江流域防洪能力提升工程（东桥至丽湖段）</t>
  </si>
  <si>
    <t>完成项建受理，项建已审</t>
  </si>
  <si>
    <t>嵊州市三溪水库工程</t>
  </si>
  <si>
    <t>完成项建受理、项建审查</t>
  </si>
  <si>
    <t>金华市金东区金华江治理二期工程</t>
  </si>
  <si>
    <t>兰溪市“三江”防洪安全综合提升工程</t>
  </si>
  <si>
    <t>东阳市北片水库联网联调工程</t>
  </si>
  <si>
    <t>浦江县双溪水库工程</t>
  </si>
  <si>
    <t>浦江县外胡水库扩容工程</t>
  </si>
  <si>
    <t>衢州</t>
  </si>
  <si>
    <r>
      <rPr>
        <sz val="10"/>
        <color theme="1"/>
        <rFont val="宋体"/>
        <charset val="134"/>
      </rPr>
      <t>衢州市铜山源灌区续建配套与现代化改造项目（</t>
    </r>
    <r>
      <rPr>
        <sz val="10"/>
        <color theme="1"/>
        <rFont val="Times New Roman"/>
        <charset val="134"/>
      </rPr>
      <t>2021-2025</t>
    </r>
    <r>
      <rPr>
        <sz val="10"/>
        <color theme="1"/>
        <rFont val="宋体"/>
        <charset val="134"/>
      </rPr>
      <t>）</t>
    </r>
  </si>
  <si>
    <t>衢州市湖南镇水库防洪能力提升工程</t>
  </si>
  <si>
    <t>衢州市衢江区芝溪流域综合治理工程</t>
  </si>
  <si>
    <t>一期可研已审</t>
  </si>
  <si>
    <t>龙游县佛乡水库工程</t>
  </si>
  <si>
    <t>规模论证报告编制招标</t>
  </si>
  <si>
    <t>钱塘江干流防洪提升工程（龙游县段）</t>
  </si>
  <si>
    <t>常山县龙潭水库工程</t>
  </si>
  <si>
    <t>常山县芙蓉水库引水二期工程</t>
  </si>
  <si>
    <t>江山市张村水库工程</t>
  </si>
  <si>
    <t>备用水源调整专题报告编制</t>
  </si>
  <si>
    <t>岱山县磨心水库及河库联网工程</t>
  </si>
  <si>
    <t>可研已批</t>
  </si>
  <si>
    <t>浙江省椒江河口水利枢纽工程</t>
  </si>
  <si>
    <t>完成部分专题论证</t>
  </si>
  <si>
    <t>决策分析报告编制</t>
  </si>
  <si>
    <t>完善规划依据，编制专题报告，推进前期论证</t>
  </si>
  <si>
    <t>台州市洪家场浦强排工程（台州湾新区段）</t>
  </si>
  <si>
    <t>台州市七条河拓浚工程（椒江段）</t>
  </si>
  <si>
    <t>台州市椒北区域防洪排涝提升工程</t>
  </si>
  <si>
    <t>力争完成项建受理、可研编制</t>
  </si>
  <si>
    <t>完善规划依据</t>
  </si>
  <si>
    <t>临海市尤汛分洪工程</t>
  </si>
  <si>
    <t>台州市椒江治理工程（临海段）</t>
  </si>
  <si>
    <t>完成项建受理 ，可研已审</t>
  </si>
  <si>
    <t>丽水</t>
  </si>
  <si>
    <t>丽水市大溪治理提升改造工程</t>
  </si>
  <si>
    <t>丽水市莲湖水库工程</t>
  </si>
  <si>
    <t>丽水市莲都区碧湖平原水系综合治理工程</t>
  </si>
  <si>
    <t>二期概念性方案编制</t>
  </si>
  <si>
    <t>青田县八源水库工程</t>
  </si>
  <si>
    <t>专题报告编制</t>
  </si>
  <si>
    <t>缙云县棠溪水库工程</t>
  </si>
  <si>
    <t>规模论证报告已审可研编制</t>
  </si>
  <si>
    <t>编制可研、实物调查大纲</t>
  </si>
  <si>
    <t>遂昌县成屏二级水库扩建工程</t>
  </si>
  <si>
    <t>湖南镇水库岸线保护及水生态修复工程</t>
  </si>
  <si>
    <t>松阳县松古平原水系综合治理工程</t>
  </si>
  <si>
    <t>龙泉市均溪三级水库改建工程</t>
  </si>
  <si>
    <t>行标签</t>
  </si>
  <si>
    <t>求和项:当年完成</t>
  </si>
  <si>
    <t>换算</t>
  </si>
  <si>
    <t>求和项:年度计划</t>
  </si>
  <si>
    <t>求和项:中央资金</t>
  </si>
  <si>
    <t>求和项:总体完成</t>
  </si>
  <si>
    <t>求和项:已完成中央资金</t>
  </si>
  <si>
    <t>计划完成</t>
  </si>
  <si>
    <t>资金完成</t>
  </si>
</sst>
</file>

<file path=xl/styles.xml><?xml version="1.0" encoding="utf-8"?>
<styleSheet xmlns="http://schemas.openxmlformats.org/spreadsheetml/2006/main">
  <numFmts count="12">
    <numFmt numFmtId="176" formatCode="0.0_ "/>
    <numFmt numFmtId="41" formatCode="_ * #,##0_ ;_ * \-#,##0_ ;_ * &quot;-&quot;_ ;_ @_ "/>
    <numFmt numFmtId="177" formatCode="0.00_);[Red]\(0.00\)"/>
    <numFmt numFmtId="178" formatCode="0.0_);[Red]\(0.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0.0"/>
    <numFmt numFmtId="180" formatCode="0_ "/>
    <numFmt numFmtId="181" formatCode="0_);[Red]\(0\)"/>
    <numFmt numFmtId="182" formatCode="0.0%"/>
    <numFmt numFmtId="183" formatCode="0.00_ "/>
  </numFmts>
  <fonts count="9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方正仿宋简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方正小标宋简体"/>
      <charset val="134"/>
    </font>
    <font>
      <b/>
      <sz val="10"/>
      <color theme="1"/>
      <name val="方正仿宋简体"/>
      <charset val="134"/>
    </font>
    <font>
      <sz val="10"/>
      <name val="宋体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黑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sz val="12"/>
      <color theme="1"/>
      <name val="宋体"/>
      <charset val="134"/>
    </font>
    <font>
      <b/>
      <sz val="10"/>
      <name val="宋体"/>
      <charset val="134"/>
    </font>
    <font>
      <sz val="10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6"/>
      <name val="宋体"/>
      <charset val="134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b/>
      <sz val="11"/>
      <name val="方正小标宋简体"/>
      <charset val="134"/>
    </font>
    <font>
      <b/>
      <sz val="11"/>
      <color theme="1"/>
      <name val="方正仿宋简体"/>
      <charset val="134"/>
    </font>
    <font>
      <sz val="11"/>
      <color theme="1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theme="0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rgb="FF006100"/>
      <name val="宋体"/>
      <charset val="134"/>
      <scheme val="minor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1"/>
      <name val="等线"/>
      <charset val="134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0"/>
      <name val="MS Sans Serif"/>
      <charset val="134"/>
    </font>
    <font>
      <sz val="11"/>
      <color theme="1"/>
      <name val="Tahoma"/>
      <charset val="134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sz val="11"/>
      <color indexed="63"/>
      <name val="宋体"/>
      <charset val="134"/>
    </font>
    <font>
      <sz val="11"/>
      <color indexed="8"/>
      <name val="等线"/>
      <charset val="134"/>
    </font>
    <font>
      <sz val="10"/>
      <name val="仿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8"/>
      <name val="方正小标宋简体"/>
      <charset val="134"/>
    </font>
    <font>
      <sz val="18"/>
      <color theme="1"/>
      <name val="方正小标宋简体"/>
      <charset val="134"/>
    </font>
  </fonts>
  <fills count="75">
    <fill>
      <patternFill patternType="none"/>
    </fill>
    <fill>
      <patternFill patternType="gray125"/>
    </fill>
    <fill>
      <patternFill patternType="solid">
        <fgColor theme="0" tint="-0.14981536301767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52391125217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52391125217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5178075502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52391125217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52391125217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517807550279"/>
        <bgColor indexed="64"/>
      </patternFill>
    </fill>
    <fill>
      <patternFill patternType="solid">
        <fgColor theme="5" tint="0.399548326059755"/>
        <bgColor indexed="64"/>
      </patternFill>
    </fill>
    <fill>
      <patternFill patternType="solid">
        <fgColor theme="5" tint="0.799523911252174"/>
        <bgColor indexed="64"/>
      </patternFill>
    </fill>
    <fill>
      <patternFill patternType="solid">
        <fgColor theme="8" tint="0.799523911252174"/>
        <bgColor indexed="64"/>
      </patternFill>
    </fill>
    <fill>
      <patternFill patternType="solid">
        <fgColor theme="8" tint="0.79955442976165"/>
        <bgColor indexed="64"/>
      </patternFill>
    </fill>
    <fill>
      <patternFill patternType="solid">
        <fgColor theme="5" tint="0.399517807550279"/>
        <bgColor indexed="64"/>
      </patternFill>
    </fill>
    <fill>
      <patternFill patternType="solid">
        <fgColor theme="6" tint="0.399517807550279"/>
        <bgColor indexed="64"/>
      </patternFill>
    </fill>
    <fill>
      <patternFill patternType="solid">
        <fgColor theme="7" tint="0.399517807550279"/>
        <bgColor indexed="64"/>
      </patternFill>
    </fill>
    <fill>
      <patternFill patternType="solid">
        <fgColor theme="9" tint="0.39951780755027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517807550279"/>
      </bottom>
      <diagonal/>
    </border>
  </borders>
  <cellStyleXfs count="7595"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27" borderId="13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39" fillId="11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/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44" borderId="19" applyNumberFormat="0" applyFon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22" fillId="0" borderId="0"/>
    <xf numFmtId="0" fontId="14" fillId="0" borderId="0"/>
    <xf numFmtId="0" fontId="67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39" fillId="0" borderId="0"/>
    <xf numFmtId="0" fontId="46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0" applyNumberFormat="0" applyFill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4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39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40" borderId="0" applyNumberFormat="0" applyBorder="0" applyAlignment="0" applyProtection="0">
      <alignment vertical="center"/>
    </xf>
    <xf numFmtId="0" fontId="22" fillId="0" borderId="0"/>
    <xf numFmtId="0" fontId="39" fillId="1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51" borderId="22" applyNumberFormat="0" applyAlignment="0" applyProtection="0">
      <alignment vertical="center"/>
    </xf>
    <xf numFmtId="0" fontId="22" fillId="0" borderId="0"/>
    <xf numFmtId="0" fontId="40" fillId="0" borderId="0"/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74" fillId="51" borderId="13" applyNumberFormat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2" fillId="26" borderId="11" applyNumberFormat="0" applyAlignment="0" applyProtection="0">
      <alignment vertical="center"/>
    </xf>
    <xf numFmtId="0" fontId="39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/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76" fillId="5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6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8" fillId="62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6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22" borderId="10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48" fillId="3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2" fillId="0" borderId="0"/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39" fillId="1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/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/>
    <xf numFmtId="0" fontId="39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5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39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0" borderId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0" borderId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0" borderId="0"/>
    <xf numFmtId="0" fontId="38" fillId="5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/>
    <xf numFmtId="0" fontId="39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39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39" fillId="1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16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2" fillId="0" borderId="0"/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6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2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0" borderId="0"/>
    <xf numFmtId="0" fontId="14" fillId="0" borderId="0"/>
    <xf numFmtId="0" fontId="39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2" fillId="0" borderId="0"/>
    <xf numFmtId="0" fontId="40" fillId="0" borderId="0"/>
    <xf numFmtId="0" fontId="39" fillId="10" borderId="8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2" fillId="0" borderId="0"/>
    <xf numFmtId="0" fontId="40" fillId="0" borderId="0"/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41" fontId="40" fillId="0" borderId="0" applyFont="0" applyFill="0" applyBorder="0" applyAlignment="0" applyProtection="0"/>
    <xf numFmtId="0" fontId="56" fillId="22" borderId="10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/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4" fillId="0" borderId="0"/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/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17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2" fillId="0" borderId="0"/>
    <xf numFmtId="0" fontId="39" fillId="21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2" fillId="0" borderId="0"/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0" borderId="0"/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80" fillId="51" borderId="13" applyNumberForma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2" fillId="0" borderId="0"/>
    <xf numFmtId="0" fontId="39" fillId="1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0" borderId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2" fillId="0" borderId="0"/>
    <xf numFmtId="0" fontId="39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22" fillId="0" borderId="0"/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0" borderId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2" fillId="0" borderId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0" borderId="0"/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0" borderId="0"/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/>
    <xf numFmtId="0" fontId="39" fillId="18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0" fillId="0" borderId="0"/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/>
    <xf numFmtId="0" fontId="39" fillId="1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77" fillId="0" borderId="23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/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22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54" fillId="28" borderId="14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22" borderId="0" applyNumberFormat="0" applyBorder="0" applyAlignment="0" applyProtection="0">
      <alignment vertical="center"/>
    </xf>
    <xf numFmtId="0" fontId="0" fillId="0" borderId="0"/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0" borderId="0"/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0" borderId="0"/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2" fillId="0" borderId="0"/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3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/>
    <xf numFmtId="0" fontId="39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4" fillId="0" borderId="0"/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4" fillId="0" borderId="0"/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14" fillId="0" borderId="0"/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54" fillId="28" borderId="14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14" fillId="0" borderId="0"/>
    <xf numFmtId="43" fontId="39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2" fillId="0" borderId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0" fillId="0" borderId="0"/>
    <xf numFmtId="0" fontId="56" fillId="22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10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/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22" fillId="0" borderId="0"/>
    <xf numFmtId="0" fontId="39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/>
    <xf numFmtId="0" fontId="3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22" fillId="0" borderId="0"/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2" fillId="0" borderId="0"/>
    <xf numFmtId="0" fontId="40" fillId="0" borderId="0"/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22" fillId="0" borderId="0"/>
    <xf numFmtId="0" fontId="40" fillId="0" borderId="0"/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22" fillId="0" borderId="0"/>
    <xf numFmtId="0" fontId="40" fillId="0" borderId="0"/>
    <xf numFmtId="0" fontId="39" fillId="10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39" fillId="1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2" fillId="0" borderId="0"/>
    <xf numFmtId="0" fontId="22" fillId="0" borderId="0"/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/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/>
    <xf numFmtId="0" fontId="39" fillId="8" borderId="0" applyNumberFormat="0" applyBorder="0" applyAlignment="0" applyProtection="0">
      <alignment vertical="center"/>
    </xf>
    <xf numFmtId="0" fontId="39" fillId="0" borderId="0"/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0" borderId="0"/>
    <xf numFmtId="0" fontId="39" fillId="8" borderId="0" applyNumberFormat="0" applyBorder="0" applyAlignment="0" applyProtection="0">
      <alignment vertical="center"/>
    </xf>
    <xf numFmtId="0" fontId="39" fillId="0" borderId="0"/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/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22" fillId="0" borderId="0"/>
    <xf numFmtId="0" fontId="39" fillId="21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85" fillId="0" borderId="0"/>
    <xf numFmtId="0" fontId="39" fillId="21" borderId="0" applyNumberFormat="0" applyBorder="0" applyAlignment="0" applyProtection="0">
      <alignment vertical="center"/>
    </xf>
    <xf numFmtId="0" fontId="0" fillId="0" borderId="0"/>
    <xf numFmtId="0" fontId="39" fillId="21" borderId="0" applyNumberFormat="0" applyBorder="0" applyAlignment="0" applyProtection="0">
      <alignment vertical="center"/>
    </xf>
    <xf numFmtId="0" fontId="0" fillId="0" borderId="0"/>
    <xf numFmtId="0" fontId="39" fillId="21" borderId="0" applyNumberFormat="0" applyBorder="0" applyAlignment="0" applyProtection="0">
      <alignment vertical="center"/>
    </xf>
    <xf numFmtId="0" fontId="0" fillId="0" borderId="0"/>
    <xf numFmtId="0" fontId="39" fillId="21" borderId="0" applyNumberFormat="0" applyBorder="0" applyAlignment="0" applyProtection="0">
      <alignment vertical="center"/>
    </xf>
    <xf numFmtId="0" fontId="0" fillId="0" borderId="0"/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4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9" fillId="7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2" fillId="0" borderId="0"/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9" fillId="72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0" fillId="0" borderId="0"/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41" fillId="0" borderId="7" applyNumberFormat="0" applyFill="0" applyAlignment="0" applyProtection="0">
      <alignment vertical="center"/>
    </xf>
    <xf numFmtId="0" fontId="59" fillId="73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57" fillId="3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9" fillId="6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59" fillId="74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59" fillId="6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84" fillId="0" borderId="0" applyNumberFormat="0" applyFill="0" applyBorder="0" applyAlignment="0" applyProtection="0"/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39" fillId="0" borderId="0" applyFont="0" applyFill="0" applyBorder="0" applyAlignment="0" applyProtection="0">
      <alignment vertical="center"/>
    </xf>
    <xf numFmtId="9" fontId="30" fillId="0" borderId="0">
      <alignment vertical="top"/>
      <protection locked="0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14" fillId="0" borderId="0"/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/>
    <xf numFmtId="43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/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/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/>
    <xf numFmtId="9" fontId="0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/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/>
    <xf numFmtId="9" fontId="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22" fillId="0" borderId="0"/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0"/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16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55" fillId="0" borderId="16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39" fillId="0" borderId="0">
      <alignment vertical="center"/>
    </xf>
    <xf numFmtId="0" fontId="55" fillId="0" borderId="16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55" fillId="0" borderId="16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16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55" fillId="0" borderId="16" applyNumberFormat="0" applyFill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5" fillId="0" borderId="16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0" fillId="0" borderId="1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5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66" fillId="0" borderId="26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7" fillId="51" borderId="2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5" fillId="17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0" fillId="0" borderId="0"/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0" fillId="0" borderId="0"/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24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46" fillId="20" borderId="0" applyNumberFormat="0" applyBorder="0" applyAlignment="0" applyProtection="0">
      <alignment vertical="center"/>
    </xf>
    <xf numFmtId="0" fontId="39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/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20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7" applyNumberFormat="0" applyFill="0" applyAlignment="0" applyProtection="0">
      <alignment vertical="center"/>
    </xf>
    <xf numFmtId="0" fontId="22" fillId="0" borderId="0"/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2" fillId="0" borderId="0"/>
    <xf numFmtId="0" fontId="41" fillId="0" borderId="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0" borderId="0"/>
    <xf numFmtId="0" fontId="41" fillId="0" borderId="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41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/>
    <xf numFmtId="0" fontId="14" fillId="0" borderId="0"/>
    <xf numFmtId="0" fontId="30" fillId="0" borderId="0">
      <protection locked="0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8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9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39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0" fillId="0" borderId="0"/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0" fillId="0" borderId="0"/>
    <xf numFmtId="0" fontId="40" fillId="0" borderId="0"/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81" fillId="0" borderId="0">
      <alignment vertical="center"/>
    </xf>
    <xf numFmtId="0" fontId="39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39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61" fillId="3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0" borderId="0">
      <alignment vertical="center"/>
    </xf>
    <xf numFmtId="0" fontId="61" fillId="3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14" fillId="0" borderId="0"/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59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/>
    <xf numFmtId="0" fontId="0" fillId="0" borderId="0">
      <alignment vertical="center"/>
    </xf>
    <xf numFmtId="0" fontId="39" fillId="0" borderId="0">
      <alignment vertical="center"/>
    </xf>
    <xf numFmtId="0" fontId="22" fillId="0" borderId="0"/>
    <xf numFmtId="0" fontId="22" fillId="0" borderId="0"/>
    <xf numFmtId="0" fontId="39" fillId="10" borderId="8" applyNumberFormat="0" applyFont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39" fillId="0" borderId="0">
      <alignment vertical="center"/>
    </xf>
    <xf numFmtId="0" fontId="38" fillId="55" borderId="0" applyNumberFormat="0" applyBorder="0" applyAlignment="0" applyProtection="0">
      <alignment vertical="center"/>
    </xf>
    <xf numFmtId="0" fontId="39" fillId="0" borderId="0">
      <alignment vertical="center"/>
    </xf>
    <xf numFmtId="0" fontId="38" fillId="55" borderId="0" applyNumberFormat="0" applyBorder="0" applyAlignment="0" applyProtection="0">
      <alignment vertical="center"/>
    </xf>
    <xf numFmtId="0" fontId="39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39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0" borderId="0">
      <alignment vertical="center"/>
    </xf>
    <xf numFmtId="0" fontId="45" fillId="17" borderId="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7" fillId="17" borderId="10" applyNumberFormat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1" fillId="3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9" fillId="0" borderId="0"/>
    <xf numFmtId="0" fontId="39" fillId="0" borderId="0"/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3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14" fillId="0" borderId="0"/>
    <xf numFmtId="0" fontId="45" fillId="17" borderId="9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45" fillId="17" borderId="9" applyNumberFormat="0" applyAlignment="0" applyProtection="0">
      <alignment vertical="center"/>
    </xf>
    <xf numFmtId="0" fontId="22" fillId="0" borderId="0"/>
    <xf numFmtId="0" fontId="14" fillId="0" borderId="0"/>
    <xf numFmtId="0" fontId="0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 applyNumberFormat="0" applyFill="0" applyBorder="0" applyAlignment="0" applyProtection="0">
      <alignment vertical="center"/>
    </xf>
    <xf numFmtId="0" fontId="22" fillId="0" borderId="0"/>
    <xf numFmtId="0" fontId="58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39" fillId="0" borderId="0">
      <alignment vertical="center"/>
    </xf>
    <xf numFmtId="0" fontId="0" fillId="0" borderId="0">
      <alignment vertical="center"/>
    </xf>
    <xf numFmtId="0" fontId="0" fillId="0" borderId="0"/>
    <xf numFmtId="0" fontId="39" fillId="0" borderId="0"/>
    <xf numFmtId="0" fontId="39" fillId="0" borderId="0"/>
    <xf numFmtId="0" fontId="39" fillId="0" borderId="0"/>
    <xf numFmtId="0" fontId="47" fillId="17" borderId="10" applyNumberFormat="0" applyAlignment="0" applyProtection="0">
      <alignment vertical="center"/>
    </xf>
    <xf numFmtId="0" fontId="39" fillId="0" borderId="0"/>
    <xf numFmtId="0" fontId="47" fillId="17" borderId="10" applyNumberFormat="0" applyAlignment="0" applyProtection="0">
      <alignment vertical="center"/>
    </xf>
    <xf numFmtId="0" fontId="39" fillId="0" borderId="0"/>
    <xf numFmtId="0" fontId="0" fillId="0" borderId="0">
      <alignment vertical="center"/>
    </xf>
    <xf numFmtId="0" fontId="39" fillId="0" borderId="0"/>
    <xf numFmtId="0" fontId="39" fillId="0" borderId="0"/>
    <xf numFmtId="0" fontId="47" fillId="17" borderId="10" applyNumberFormat="0" applyAlignment="0" applyProtection="0">
      <alignment vertical="center"/>
    </xf>
    <xf numFmtId="0" fontId="39" fillId="0" borderId="0"/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0" fillId="0" borderId="0">
      <alignment vertical="center"/>
    </xf>
    <xf numFmtId="0" fontId="39" fillId="0" borderId="0"/>
    <xf numFmtId="0" fontId="3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59" fillId="5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3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6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38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7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47" fillId="17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54" fillId="28" borderId="14" applyNumberFormat="0" applyAlignment="0" applyProtection="0">
      <alignment vertical="center"/>
    </xf>
    <xf numFmtId="0" fontId="0" fillId="0" borderId="0">
      <alignment vertical="center"/>
    </xf>
    <xf numFmtId="0" fontId="54" fillId="28" borderId="14" applyNumberFormat="0" applyAlignment="0" applyProtection="0">
      <alignment vertical="center"/>
    </xf>
    <xf numFmtId="0" fontId="0" fillId="0" borderId="0">
      <alignment vertical="center"/>
    </xf>
    <xf numFmtId="0" fontId="54" fillId="28" borderId="14" applyNumberFormat="0" applyAlignment="0" applyProtection="0">
      <alignment vertical="center"/>
    </xf>
    <xf numFmtId="0" fontId="54" fillId="2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8" borderId="14" applyNumberFormat="0" applyAlignment="0" applyProtection="0">
      <alignment vertical="center"/>
    </xf>
    <xf numFmtId="0" fontId="54" fillId="2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8" borderId="14" applyNumberFormat="0" applyAlignment="0" applyProtection="0">
      <alignment vertical="center"/>
    </xf>
    <xf numFmtId="0" fontId="0" fillId="0" borderId="0">
      <alignment vertical="center"/>
    </xf>
    <xf numFmtId="0" fontId="54" fillId="2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8" borderId="14" applyNumberFormat="0" applyAlignment="0" applyProtection="0">
      <alignment vertical="center"/>
    </xf>
    <xf numFmtId="0" fontId="0" fillId="0" borderId="0">
      <alignment vertical="center"/>
    </xf>
    <xf numFmtId="0" fontId="54" fillId="2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8" borderId="14" applyNumberFormat="0" applyAlignment="0" applyProtection="0">
      <alignment vertical="center"/>
    </xf>
    <xf numFmtId="0" fontId="0" fillId="0" borderId="0">
      <alignment vertical="center"/>
    </xf>
    <xf numFmtId="0" fontId="50" fillId="2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0" borderId="23" applyNumberFormat="0" applyFill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77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82" fillId="0" borderId="12" applyNumberFormat="0" applyFill="0" applyAlignment="0" applyProtection="0">
      <alignment vertical="center"/>
    </xf>
    <xf numFmtId="0" fontId="90" fillId="0" borderId="0"/>
    <xf numFmtId="43" fontId="40" fillId="0" borderId="0" applyFont="0" applyFill="0" applyBorder="0" applyAlignment="0" applyProtection="0"/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53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65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5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59" fillId="63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1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1" fillId="56" borderId="0" applyNumberFormat="0" applyBorder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7" borderId="9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45" fillId="17" borderId="9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0" fillId="0" borderId="0">
      <alignment vertical="center"/>
    </xf>
    <xf numFmtId="0" fontId="56" fillId="22" borderId="10" applyNumberFormat="0" applyAlignment="0" applyProtection="0">
      <alignment vertical="center"/>
    </xf>
    <xf numFmtId="0" fontId="56" fillId="22" borderId="10" applyNumberFormat="0" applyAlignment="0" applyProtection="0">
      <alignment vertical="center"/>
    </xf>
    <xf numFmtId="0" fontId="92" fillId="27" borderId="13" applyNumberFormat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59" fillId="61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22" fillId="10" borderId="8" applyNumberFormat="0" applyFont="0" applyAlignment="0" applyProtection="0">
      <alignment vertical="center"/>
    </xf>
    <xf numFmtId="0" fontId="22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10" borderId="8" applyNumberFormat="0" applyFont="0" applyAlignment="0" applyProtection="0">
      <alignment vertical="center"/>
    </xf>
    <xf numFmtId="0" fontId="39" fillId="44" borderId="19" applyNumberFormat="0" applyFont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2" borderId="1" xfId="4679" applyFont="1" applyFill="1" applyBorder="1" applyAlignment="1">
      <alignment horizontal="left" vertical="center"/>
    </xf>
    <xf numFmtId="178" fontId="2" fillId="2" borderId="1" xfId="4679" applyNumberFormat="1" applyFont="1" applyFill="1" applyBorder="1" applyAlignment="1">
      <alignment horizontal="center" vertical="center"/>
    </xf>
    <xf numFmtId="177" fontId="2" fillId="3" borderId="1" xfId="4679" applyNumberFormat="1" applyFont="1" applyFill="1" applyBorder="1" applyAlignment="1">
      <alignment horizontal="center" vertical="center"/>
    </xf>
    <xf numFmtId="9" fontId="2" fillId="3" borderId="1" xfId="57" applyNumberFormat="1" applyFont="1" applyFill="1" applyBorder="1" applyAlignment="1">
      <alignment horizontal="center" vertical="center"/>
    </xf>
    <xf numFmtId="9" fontId="3" fillId="0" borderId="0" xfId="0" applyNumberFormat="1" applyFont="1">
      <alignment vertical="center"/>
    </xf>
    <xf numFmtId="177" fontId="2" fillId="2" borderId="1" xfId="4679" applyNumberFormat="1" applyFont="1" applyFill="1" applyBorder="1" applyAlignment="1">
      <alignment horizontal="center" vertical="center"/>
    </xf>
    <xf numFmtId="9" fontId="2" fillId="3" borderId="1" xfId="57" applyFont="1" applyFill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Font="1">
      <alignment vertical="center"/>
    </xf>
    <xf numFmtId="179" fontId="0" fillId="0" borderId="0" xfId="0" applyNumberFormat="1">
      <alignment vertical="center"/>
    </xf>
    <xf numFmtId="0" fontId="4" fillId="0" borderId="0" xfId="4679" applyFont="1" applyFill="1" applyAlignment="1" applyProtection="1">
      <alignment horizontal="center" vertical="center"/>
    </xf>
    <xf numFmtId="0" fontId="5" fillId="0" borderId="0" xfId="4679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7" fillId="0" borderId="0" xfId="4679" applyFont="1" applyFill="1" applyAlignment="1" applyProtection="1">
      <alignment vertical="center"/>
    </xf>
    <xf numFmtId="0" fontId="0" fillId="0" borderId="0" xfId="4679" applyFont="1" applyFill="1" applyAlignment="1" applyProtection="1">
      <alignment horizontal="center" vertical="center"/>
    </xf>
    <xf numFmtId="0" fontId="0" fillId="0" borderId="0" xfId="4679" applyFont="1" applyFill="1" applyAlignment="1" applyProtection="1">
      <alignment horizontal="left" vertical="center"/>
    </xf>
    <xf numFmtId="0" fontId="0" fillId="0" borderId="0" xfId="4679" applyFont="1" applyFill="1" applyAlignment="1" applyProtection="1">
      <alignment vertical="center"/>
    </xf>
    <xf numFmtId="0" fontId="8" fillId="0" borderId="0" xfId="4679" applyFont="1" applyFill="1" applyAlignment="1" applyProtection="1">
      <alignment horizontal="left" vertical="center"/>
    </xf>
    <xf numFmtId="0" fontId="9" fillId="0" borderId="0" xfId="4679" applyFont="1" applyFill="1" applyAlignment="1" applyProtection="1">
      <alignment horizontal="center" vertical="center" wrapText="1"/>
    </xf>
    <xf numFmtId="0" fontId="10" fillId="0" borderId="1" xfId="4679" applyFont="1" applyFill="1" applyBorder="1" applyAlignment="1" applyProtection="1">
      <alignment horizontal="center" vertical="center" wrapText="1"/>
    </xf>
    <xf numFmtId="0" fontId="11" fillId="0" borderId="1" xfId="4679" applyFont="1" applyFill="1" applyBorder="1" applyAlignment="1" applyProtection="1">
      <alignment horizontal="center" vertical="center" wrapText="1"/>
    </xf>
    <xf numFmtId="0" fontId="11" fillId="0" borderId="1" xfId="4679" applyFont="1" applyFill="1" applyBorder="1" applyAlignment="1" applyProtection="1">
      <alignment horizontal="left" vertical="center" wrapText="1"/>
    </xf>
    <xf numFmtId="0" fontId="12" fillId="0" borderId="1" xfId="4679" applyFont="1" applyFill="1" applyBorder="1" applyAlignment="1" applyProtection="1">
      <alignment horizontal="center" vertical="center" wrapText="1"/>
    </xf>
    <xf numFmtId="0" fontId="13" fillId="0" borderId="1" xfId="4679" applyFont="1" applyFill="1" applyBorder="1" applyAlignment="1" applyProtection="1">
      <alignment horizontal="center" vertical="center" wrapText="1"/>
    </xf>
    <xf numFmtId="0" fontId="13" fillId="0" borderId="1" xfId="4679" applyFont="1" applyFill="1" applyBorder="1" applyAlignment="1" applyProtection="1">
      <alignment horizontal="left" vertical="center" wrapText="1"/>
    </xf>
    <xf numFmtId="176" fontId="12" fillId="0" borderId="1" xfId="4679" applyNumberFormat="1" applyFont="1" applyFill="1" applyBorder="1" applyAlignment="1" applyProtection="1">
      <alignment horizontal="center" vertical="center" wrapText="1"/>
    </xf>
    <xf numFmtId="0" fontId="14" fillId="0" borderId="1" xfId="4679" applyFont="1" applyFill="1" applyBorder="1" applyAlignment="1" applyProtection="1">
      <alignment horizontal="center" vertical="center" wrapText="1"/>
    </xf>
    <xf numFmtId="0" fontId="15" fillId="0" borderId="1" xfId="4679" applyFont="1" applyFill="1" applyBorder="1" applyAlignment="1" applyProtection="1">
      <alignment horizontal="center" vertical="center" wrapText="1"/>
    </xf>
    <xf numFmtId="0" fontId="16" fillId="0" borderId="0" xfId="4679" applyFont="1" applyFill="1" applyBorder="1" applyAlignment="1" applyProtection="1">
      <alignment horizontal="left" vertical="center" wrapText="1"/>
    </xf>
    <xf numFmtId="0" fontId="17" fillId="0" borderId="0" xfId="4679" applyFont="1" applyFill="1" applyAlignment="1" applyProtection="1">
      <alignment horizontal="center" vertical="center"/>
    </xf>
    <xf numFmtId="0" fontId="5" fillId="0" borderId="0" xfId="4679" applyFont="1" applyFill="1" applyAlignment="1" applyProtection="1">
      <alignment horizontal="left" vertical="center" wrapText="1"/>
    </xf>
    <xf numFmtId="0" fontId="18" fillId="0" borderId="0" xfId="4679" applyFont="1" applyFill="1" applyAlignment="1" applyProtection="1">
      <alignment vertical="center"/>
    </xf>
    <xf numFmtId="176" fontId="10" fillId="0" borderId="1" xfId="4679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180" fontId="21" fillId="0" borderId="0" xfId="0" applyNumberFormat="1" applyFont="1" applyFill="1" applyAlignment="1">
      <alignment horizontal="center" vertical="center"/>
    </xf>
    <xf numFmtId="181" fontId="18" fillId="0" borderId="0" xfId="0" applyNumberFormat="1" applyFont="1" applyFill="1" applyAlignment="1">
      <alignment horizontal="center" vertical="center"/>
    </xf>
    <xf numFmtId="180" fontId="21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80" fontId="26" fillId="0" borderId="1" xfId="0" applyNumberFormat="1" applyFont="1" applyFill="1" applyBorder="1" applyAlignment="1">
      <alignment horizontal="center" vertical="center" wrapText="1"/>
    </xf>
    <xf numFmtId="181" fontId="26" fillId="0" borderId="1" xfId="0" applyNumberFormat="1" applyFont="1" applyFill="1" applyBorder="1" applyAlignment="1">
      <alignment horizontal="center" vertical="center" wrapText="1"/>
    </xf>
    <xf numFmtId="180" fontId="10" fillId="0" borderId="1" xfId="4679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80" fontId="15" fillId="0" borderId="1" xfId="0" applyNumberFormat="1" applyFont="1" applyFill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80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27" fillId="0" borderId="0" xfId="4679" applyFont="1" applyFill="1" applyBorder="1" applyAlignment="1" applyProtection="1">
      <alignment horizontal="left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82" fontId="29" fillId="0" borderId="0" xfId="57" applyNumberFormat="1" applyFont="1" applyFill="1" applyBorder="1" applyAlignment="1" applyProtection="1">
      <alignment horizontal="center" vertical="center"/>
      <protection locked="0"/>
    </xf>
    <xf numFmtId="182" fontId="30" fillId="0" borderId="0" xfId="57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180" fontId="15" fillId="0" borderId="0" xfId="0" applyNumberFormat="1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182" fontId="31" fillId="0" borderId="0" xfId="57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 vertical="center"/>
    </xf>
    <xf numFmtId="180" fontId="15" fillId="0" borderId="2" xfId="0" applyNumberFormat="1" applyFont="1" applyFill="1" applyBorder="1" applyAlignment="1">
      <alignment horizontal="center" vertical="center"/>
    </xf>
    <xf numFmtId="180" fontId="15" fillId="0" borderId="4" xfId="0" applyNumberFormat="1" applyFont="1" applyFill="1" applyBorder="1" applyAlignment="1">
      <alignment horizontal="center" vertical="center"/>
    </xf>
    <xf numFmtId="180" fontId="15" fillId="0" borderId="3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0" xfId="4679" applyFill="1">
      <alignment vertical="center"/>
    </xf>
    <xf numFmtId="0" fontId="0" fillId="0" borderId="0" xfId="4679" applyAlignment="1">
      <alignment horizontal="center" vertical="center"/>
    </xf>
    <xf numFmtId="0" fontId="33" fillId="0" borderId="0" xfId="4679" applyFont="1" applyAlignment="1">
      <alignment horizontal="center" vertical="center"/>
    </xf>
    <xf numFmtId="181" fontId="33" fillId="0" borderId="0" xfId="4679" applyNumberFormat="1" applyFont="1" applyAlignment="1">
      <alignment horizontal="center" vertical="center"/>
    </xf>
    <xf numFmtId="9" fontId="33" fillId="0" borderId="0" xfId="57" applyFont="1" applyAlignment="1">
      <alignment horizontal="center" vertical="center"/>
    </xf>
    <xf numFmtId="0" fontId="0" fillId="0" borderId="0" xfId="4679" applyBorder="1">
      <alignment vertical="center"/>
    </xf>
    <xf numFmtId="0" fontId="0" fillId="0" borderId="0" xfId="4679">
      <alignment vertical="center"/>
    </xf>
    <xf numFmtId="0" fontId="34" fillId="0" borderId="0" xfId="4679" applyFont="1" applyAlignment="1">
      <alignment horizontal="left" vertical="center"/>
    </xf>
    <xf numFmtId="0" fontId="9" fillId="0" borderId="0" xfId="4679" applyFont="1" applyAlignment="1">
      <alignment horizontal="center" vertical="center"/>
    </xf>
    <xf numFmtId="0" fontId="35" fillId="0" borderId="1" xfId="4679" applyFont="1" applyFill="1" applyBorder="1" applyAlignment="1">
      <alignment horizontal="center" vertical="center" wrapText="1"/>
    </xf>
    <xf numFmtId="0" fontId="35" fillId="0" borderId="5" xfId="4679" applyFont="1" applyFill="1" applyBorder="1" applyAlignment="1">
      <alignment horizontal="center" vertical="center" wrapText="1"/>
    </xf>
    <xf numFmtId="0" fontId="19" fillId="0" borderId="6" xfId="4679" applyFont="1" applyFill="1" applyBorder="1" applyAlignment="1">
      <alignment horizontal="center" vertical="center" wrapText="1"/>
    </xf>
    <xf numFmtId="0" fontId="19" fillId="0" borderId="1" xfId="4679" applyFont="1" applyFill="1" applyBorder="1" applyAlignment="1">
      <alignment horizontal="center" vertical="center" wrapText="1"/>
    </xf>
    <xf numFmtId="183" fontId="19" fillId="0" borderId="1" xfId="4679" applyNumberFormat="1" applyFont="1" applyFill="1" applyBorder="1" applyAlignment="1">
      <alignment horizontal="center" vertical="center" wrapText="1"/>
    </xf>
    <xf numFmtId="183" fontId="19" fillId="0" borderId="2" xfId="4679" applyNumberFormat="1" applyFont="1" applyFill="1" applyBorder="1" applyAlignment="1">
      <alignment horizontal="center" vertical="center" wrapText="1"/>
    </xf>
    <xf numFmtId="181" fontId="35" fillId="0" borderId="1" xfId="4679" applyNumberFormat="1" applyFont="1" applyFill="1" applyBorder="1" applyAlignment="1">
      <alignment horizontal="center" vertical="center" wrapText="1"/>
    </xf>
    <xf numFmtId="177" fontId="35" fillId="0" borderId="1" xfId="4679" applyNumberFormat="1" applyFont="1" applyFill="1" applyBorder="1" applyAlignment="1">
      <alignment horizontal="center" vertical="center" wrapText="1"/>
    </xf>
    <xf numFmtId="183" fontId="19" fillId="0" borderId="3" xfId="4679" applyNumberFormat="1" applyFont="1" applyFill="1" applyBorder="1" applyAlignment="1">
      <alignment horizontal="center" vertical="center" wrapText="1"/>
    </xf>
    <xf numFmtId="0" fontId="33" fillId="0" borderId="1" xfId="4679" applyFont="1" applyBorder="1" applyAlignment="1">
      <alignment horizontal="center" vertical="center"/>
    </xf>
    <xf numFmtId="0" fontId="2" fillId="0" borderId="1" xfId="4679" applyFont="1" applyBorder="1" applyAlignment="1">
      <alignment horizontal="center" vertical="center"/>
    </xf>
    <xf numFmtId="178" fontId="2" fillId="0" borderId="1" xfId="4679" applyNumberFormat="1" applyFont="1" applyFill="1" applyBorder="1" applyAlignment="1">
      <alignment horizontal="center" vertical="center"/>
    </xf>
    <xf numFmtId="182" fontId="2" fillId="0" borderId="1" xfId="57" applyNumberFormat="1" applyFont="1" applyFill="1" applyBorder="1" applyAlignment="1">
      <alignment horizontal="center" vertical="center"/>
    </xf>
    <xf numFmtId="181" fontId="2" fillId="0" borderId="1" xfId="4679" applyNumberFormat="1" applyFont="1" applyBorder="1" applyAlignment="1">
      <alignment horizontal="center" vertical="center"/>
    </xf>
    <xf numFmtId="0" fontId="33" fillId="5" borderId="1" xfId="4679" applyFont="1" applyFill="1" applyBorder="1" applyAlignment="1">
      <alignment horizontal="center" vertical="center"/>
    </xf>
    <xf numFmtId="0" fontId="1" fillId="5" borderId="1" xfId="4679" applyFont="1" applyFill="1" applyBorder="1" applyAlignment="1">
      <alignment horizontal="left" vertical="center"/>
    </xf>
    <xf numFmtId="0" fontId="2" fillId="5" borderId="1" xfId="4679" applyFont="1" applyFill="1" applyBorder="1" applyAlignment="1">
      <alignment horizontal="center" vertical="center"/>
    </xf>
    <xf numFmtId="178" fontId="2" fillId="5" borderId="1" xfId="4679" applyNumberFormat="1" applyFont="1" applyFill="1" applyBorder="1" applyAlignment="1">
      <alignment horizontal="center" vertical="center"/>
    </xf>
    <xf numFmtId="9" fontId="2" fillId="5" borderId="1" xfId="57" applyNumberFormat="1" applyFont="1" applyFill="1" applyBorder="1" applyAlignment="1">
      <alignment horizontal="center" vertical="center"/>
    </xf>
    <xf numFmtId="181" fontId="2" fillId="6" borderId="1" xfId="4679" applyNumberFormat="1" applyFont="1" applyFill="1" applyBorder="1" applyAlignment="1">
      <alignment horizontal="center" vertical="center"/>
    </xf>
    <xf numFmtId="0" fontId="36" fillId="2" borderId="1" xfId="4679" applyFont="1" applyFill="1" applyBorder="1" applyAlignment="1">
      <alignment horizontal="center" vertical="center"/>
    </xf>
    <xf numFmtId="181" fontId="2" fillId="3" borderId="1" xfId="4679" applyNumberFormat="1" applyFont="1" applyFill="1" applyBorder="1" applyAlignment="1">
      <alignment horizontal="center" vertical="center"/>
    </xf>
    <xf numFmtId="0" fontId="37" fillId="0" borderId="1" xfId="4679" applyFont="1" applyBorder="1" applyAlignment="1">
      <alignment horizontal="center" vertical="center"/>
    </xf>
    <xf numFmtId="178" fontId="33" fillId="0" borderId="1" xfId="4679" applyNumberFormat="1" applyFont="1" applyBorder="1" applyAlignment="1">
      <alignment horizontal="center" vertical="center"/>
    </xf>
    <xf numFmtId="178" fontId="33" fillId="0" borderId="1" xfId="4679" applyNumberFormat="1" applyFont="1" applyFill="1" applyBorder="1" applyAlignment="1">
      <alignment horizontal="center" vertical="center"/>
    </xf>
    <xf numFmtId="9" fontId="33" fillId="0" borderId="1" xfId="57" applyNumberFormat="1" applyFont="1" applyFill="1" applyBorder="1" applyAlignment="1">
      <alignment horizontal="center" vertical="center"/>
    </xf>
    <xf numFmtId="181" fontId="33" fillId="0" borderId="1" xfId="4679" applyNumberFormat="1" applyFont="1" applyFill="1" applyBorder="1" applyAlignment="1">
      <alignment horizontal="center" vertical="center"/>
    </xf>
    <xf numFmtId="0" fontId="37" fillId="0" borderId="1" xfId="4679" applyFont="1" applyFill="1" applyBorder="1" applyAlignment="1">
      <alignment horizontal="center" vertical="center"/>
    </xf>
    <xf numFmtId="0" fontId="33" fillId="0" borderId="1" xfId="4679" applyFont="1" applyFill="1" applyBorder="1" applyAlignment="1">
      <alignment horizontal="center" vertical="center"/>
    </xf>
    <xf numFmtId="0" fontId="2" fillId="2" borderId="1" xfId="4679" applyFont="1" applyFill="1" applyBorder="1" applyAlignment="1">
      <alignment horizontal="center" vertical="center"/>
    </xf>
    <xf numFmtId="181" fontId="2" fillId="5" borderId="1" xfId="4679" applyNumberFormat="1" applyFont="1" applyFill="1" applyBorder="1" applyAlignment="1">
      <alignment horizontal="center" vertical="center"/>
    </xf>
    <xf numFmtId="0" fontId="37" fillId="0" borderId="1" xfId="4679" applyFont="1" applyFill="1" applyBorder="1" applyAlignment="1">
      <alignment horizontal="center" vertical="center" wrapText="1"/>
    </xf>
    <xf numFmtId="9" fontId="35" fillId="0" borderId="1" xfId="57" applyFont="1" applyFill="1" applyBorder="1" applyAlignment="1">
      <alignment horizontal="center" vertical="center" wrapText="1"/>
    </xf>
    <xf numFmtId="9" fontId="19" fillId="0" borderId="1" xfId="57" applyFont="1" applyFill="1" applyBorder="1" applyAlignment="1">
      <alignment horizontal="center" vertical="center" wrapText="1"/>
    </xf>
    <xf numFmtId="182" fontId="19" fillId="0" borderId="1" xfId="57" applyNumberFormat="1" applyFont="1" applyFill="1" applyBorder="1" applyAlignment="1">
      <alignment horizontal="center" vertical="center"/>
    </xf>
    <xf numFmtId="182" fontId="0" fillId="0" borderId="0" xfId="4679" applyNumberFormat="1" applyBorder="1">
      <alignment vertical="center"/>
    </xf>
    <xf numFmtId="182" fontId="0" fillId="0" borderId="0" xfId="4679" applyNumberFormat="1">
      <alignment vertical="center"/>
    </xf>
    <xf numFmtId="9" fontId="19" fillId="6" borderId="1" xfId="57" applyNumberFormat="1" applyFont="1" applyFill="1" applyBorder="1" applyAlignment="1">
      <alignment horizontal="center" vertical="center"/>
    </xf>
    <xf numFmtId="9" fontId="20" fillId="0" borderId="1" xfId="57" applyNumberFormat="1" applyFont="1" applyFill="1" applyBorder="1" applyAlignment="1">
      <alignment horizontal="center" vertical="center"/>
    </xf>
    <xf numFmtId="182" fontId="0" fillId="0" borderId="0" xfId="4679" applyNumberFormat="1" applyFill="1" applyBorder="1">
      <alignment vertical="center"/>
    </xf>
    <xf numFmtId="182" fontId="0" fillId="0" borderId="0" xfId="4679" applyNumberFormat="1" applyFill="1">
      <alignment vertical="center"/>
    </xf>
    <xf numFmtId="9" fontId="19" fillId="5" borderId="1" xfId="57" applyNumberFormat="1" applyFont="1" applyFill="1" applyBorder="1" applyAlignment="1">
      <alignment horizontal="center" vertical="center"/>
    </xf>
    <xf numFmtId="0" fontId="0" fillId="0" borderId="0" xfId="4679" applyAlignment="1">
      <alignment horizontal="left" vertical="center"/>
    </xf>
  </cellXfs>
  <cellStyles count="7595">
    <cellStyle name="常规" xfId="0" builtinId="0"/>
    <cellStyle name="20% - 强调文字颜色 6 3 2 5 3" xfId="1"/>
    <cellStyle name="货币[0]" xfId="2" builtinId="7"/>
    <cellStyle name="20% - 强调文字颜色 6 2 2 4 5" xfId="3"/>
    <cellStyle name="货币" xfId="4" builtinId="4"/>
    <cellStyle name="20% - 强调文字颜色 2 3 6" xfId="5"/>
    <cellStyle name="20% - 强调文字颜色 6 2 7 2 2" xfId="6"/>
    <cellStyle name="常规 39" xfId="7"/>
    <cellStyle name="常规 44" xfId="8"/>
    <cellStyle name="输入" xfId="9" builtinId="20"/>
    <cellStyle name="汇总 3 2 10" xfId="10"/>
    <cellStyle name="40% - 强调文字颜色 3 3 2 6 3" xfId="11"/>
    <cellStyle name="20% - 强调文字颜色 3 2 3 3" xfId="12"/>
    <cellStyle name="20% - 强调文字颜色 1 2" xfId="13"/>
    <cellStyle name="20% - 强调文字颜色 3" xfId="14" builtinId="38"/>
    <cellStyle name="汇总 2 2 2 4 4" xfId="15"/>
    <cellStyle name="20% - 强调文字颜色 1 6 2 2" xfId="16"/>
    <cellStyle name="注释 3 9 2 2 2" xfId="17"/>
    <cellStyle name="百分比 2 8 2" xfId="18"/>
    <cellStyle name="常规 20 4 2" xfId="19"/>
    <cellStyle name="40% - 强调文字颜色 2 2 3 2 2" xfId="20"/>
    <cellStyle name="千位分隔[0]" xfId="21" builtinId="6"/>
    <cellStyle name="常规 3 4 3" xfId="22"/>
    <cellStyle name="40% - 强调文字颜色 3 3 3 2" xfId="23"/>
    <cellStyle name="40% - 强调文字颜色 3" xfId="24" builtinId="39"/>
    <cellStyle name="常规 31 2" xfId="25"/>
    <cellStyle name="常规 26 2" xfId="26"/>
    <cellStyle name="百分比 8 6" xfId="27"/>
    <cellStyle name="注释 2 2 2 2 2 2" xfId="28"/>
    <cellStyle name="40% - 强调文字颜色 4 3 4" xfId="29"/>
    <cellStyle name="解释性文本 2 3 6" xfId="30"/>
    <cellStyle name="20% - 强调文字颜色 1 3 6 3" xfId="31"/>
    <cellStyle name="注释 2 3 2 5" xfId="32"/>
    <cellStyle name="差" xfId="33" builtinId="27"/>
    <cellStyle name="20% - 强调文字颜色 3 2 2 2 4" xfId="34"/>
    <cellStyle name="40% - 强调文字颜色 2 5 2 2" xfId="35"/>
    <cellStyle name="常规 7 3" xfId="36"/>
    <cellStyle name="20% - 强调文字颜色 3 6 2 2" xfId="37"/>
    <cellStyle name="注释 3 2 2 6 2 5" xfId="38"/>
    <cellStyle name="千位分隔" xfId="39" builtinId="3"/>
    <cellStyle name="常规 34 5 2" xfId="40"/>
    <cellStyle name="常规 29 5 2" xfId="41"/>
    <cellStyle name="常规 14 3 3 3" xfId="42"/>
    <cellStyle name="计算 2 2 9 2 3" xfId="43"/>
    <cellStyle name="60% - 强调文字颜色 3" xfId="44" builtinId="40"/>
    <cellStyle name="40% - 强调文字颜色 5 4 2 2" xfId="45"/>
    <cellStyle name="警告文本 2 2 5" xfId="46"/>
    <cellStyle name="强调文字颜色 5 3 3" xfId="47"/>
    <cellStyle name="超链接" xfId="48" builtinId="8"/>
    <cellStyle name="20% - 强调文字颜色 4 2 6 3" xfId="49"/>
    <cellStyle name="20% - 强调文字颜色 3 7 5" xfId="50"/>
    <cellStyle name="常规 40 8" xfId="51"/>
    <cellStyle name="常规 35 8" xfId="52"/>
    <cellStyle name="注释 2 2 13 2" xfId="53"/>
    <cellStyle name="注释 3 2 4 3 2" xfId="54"/>
    <cellStyle name="20% - 强调文字颜色 2 3 2 8" xfId="55"/>
    <cellStyle name="千位分隔 2 4 4" xfId="56"/>
    <cellStyle name="百分比" xfId="57" builtinId="5"/>
    <cellStyle name="20% - 强调文字颜色 2 2 7 2 2" xfId="58"/>
    <cellStyle name="注释 3 2 3 4 2" xfId="59"/>
    <cellStyle name="20% - 强调文字颜色 2 8 5" xfId="60"/>
    <cellStyle name="60% - 强调文字颜色 1 2 4 4" xfId="61"/>
    <cellStyle name="20% - 强调文字颜色 1 11" xfId="62"/>
    <cellStyle name="40% - 强调文字颜色 2 12" xfId="63"/>
    <cellStyle name="20% - 强调文字颜色 2 2 2 4 5" xfId="64"/>
    <cellStyle name="常规 3 3 2 4" xfId="65"/>
    <cellStyle name="40% - 强调文字颜色 5 3 3 2" xfId="66"/>
    <cellStyle name="强调文字颜色 4 4 3" xfId="67"/>
    <cellStyle name="适中 2 4 2" xfId="68"/>
    <cellStyle name="已访问的超链接" xfId="69" builtinId="9"/>
    <cellStyle name="20% - 强调文字颜色 6 4 2 2" xfId="70"/>
    <cellStyle name="汇总 3 8 4 2" xfId="71"/>
    <cellStyle name="20% - 强调文字颜色 3 3 2 4 2" xfId="72"/>
    <cellStyle name="60% - 强调文字颜色 4 2 2 2" xfId="73"/>
    <cellStyle name="40% - 强调文字颜色 6 4 2" xfId="74"/>
    <cellStyle name="20% - 强调文字颜色 3 2 2 6 4" xfId="75"/>
    <cellStyle name="注释" xfId="76" builtinId="10"/>
    <cellStyle name="60% - 强调文字颜色 2 3" xfId="77"/>
    <cellStyle name="汇总 3 2 2 5" xfId="78"/>
    <cellStyle name="60% - 强调文字颜色 2" xfId="79" builtinId="36"/>
    <cellStyle name="标题 4" xfId="80" builtinId="19"/>
    <cellStyle name="20% - 强调文字颜色 5 3 6" xfId="81"/>
    <cellStyle name="40% - 强调文字颜色 2 3 2 3 2" xfId="82"/>
    <cellStyle name="解释性文本 2 2" xfId="83"/>
    <cellStyle name="注释 2 10 2 2 2" xfId="84"/>
    <cellStyle name="20% - 强调文字颜色 2 3 2 2 5" xfId="85"/>
    <cellStyle name="常规 6 5" xfId="86"/>
    <cellStyle name="常规 4 4 3" xfId="87"/>
    <cellStyle name="警告文本" xfId="88" builtinId="11"/>
    <cellStyle name="40% - 强调文字颜色 2 2 4 2 2" xfId="89"/>
    <cellStyle name="40% - 强调文字颜色 5 3 2 3 3" xfId="90"/>
    <cellStyle name="注释 2 2 18" xfId="91"/>
    <cellStyle name="注释 3 2 4 8" xfId="92"/>
    <cellStyle name="标题" xfId="93" builtinId="15"/>
    <cellStyle name="常规 3 3 7 2" xfId="94"/>
    <cellStyle name="差_VERA 5 3" xfId="95"/>
    <cellStyle name="20% - 强调文字颜色 4 4 2" xfId="96"/>
    <cellStyle name="注释 3 7 2 5" xfId="97"/>
    <cellStyle name="40% - 强调文字颜色 3 10" xfId="98"/>
    <cellStyle name="强调文字颜色 1 2 3" xfId="99"/>
    <cellStyle name="注释 2 10 2" xfId="100"/>
    <cellStyle name="解释性文本" xfId="101" builtinId="53"/>
    <cellStyle name="标题 1" xfId="102" builtinId="16"/>
    <cellStyle name="常规 8 2 3 3" xfId="103"/>
    <cellStyle name="输出 2 3 2 2 2" xfId="104"/>
    <cellStyle name="20% - 强调文字颜色 5 3 3" xfId="105"/>
    <cellStyle name="40% - 强调文字颜色 6 3 8" xfId="106"/>
    <cellStyle name="汇总 2 7 5" xfId="107"/>
    <cellStyle name="常规 40 2 2" xfId="108"/>
    <cellStyle name="常规 35 2 2" xfId="109"/>
    <cellStyle name="20% - 强调文字颜色 2 3 2 2 2" xfId="110"/>
    <cellStyle name="注释 2 3 7 3 3" xfId="111"/>
    <cellStyle name="标题 2" xfId="112" builtinId="17"/>
    <cellStyle name="常规 8 2 3 4" xfId="113"/>
    <cellStyle name="百分比 5" xfId="114"/>
    <cellStyle name="40% - 强调文字颜色 3 10 2" xfId="115"/>
    <cellStyle name="强调文字颜色 1 2 3 2" xfId="116"/>
    <cellStyle name="20% - 强调文字颜色 5 3 4" xfId="117"/>
    <cellStyle name="40% - 强调文字颜色 6 3 9" xfId="118"/>
    <cellStyle name="汇总 2 7 6" xfId="119"/>
    <cellStyle name="20% - 强调文字颜色 4 4 2 2" xfId="120"/>
    <cellStyle name="常规 5 2 2" xfId="121"/>
    <cellStyle name="20% - 强调文字颜色 6 3 2 7 2" xfId="122"/>
    <cellStyle name="常规 40 2 3" xfId="123"/>
    <cellStyle name="常规 35 2 3" xfId="124"/>
    <cellStyle name="20% - 强调文字颜色 2 3 2 2 3" xfId="125"/>
    <cellStyle name="注释 2 3 7 3 4" xfId="126"/>
    <cellStyle name="60% - 强调文字颜色 1" xfId="127" builtinId="32"/>
    <cellStyle name="20% - 强调文字颜色 1 3 9" xfId="128"/>
    <cellStyle name="标题 3" xfId="129" builtinId="18"/>
    <cellStyle name="常规 8 2 3 5" xfId="130"/>
    <cellStyle name="40% - 强调文字颜色 3 3_重大项目2月底 尹20130314陈才" xfId="131"/>
    <cellStyle name="20% - 强调文字颜色 5 3 5" xfId="132"/>
    <cellStyle name="汇总 2 7 7" xfId="133"/>
    <cellStyle name="百分比 6" xfId="134"/>
    <cellStyle name="40% - 强调文字颜色 3 10 3" xfId="135"/>
    <cellStyle name="强调文字颜色 1 2 3 3" xfId="136"/>
    <cellStyle name="20% - 强调文字颜色 2 3 2 2 4" xfId="137"/>
    <cellStyle name="适中 2 6 2" xfId="138"/>
    <cellStyle name="60% - 强调文字颜色 4" xfId="139" builtinId="44"/>
    <cellStyle name="常规 6 3 2 2" xfId="140"/>
    <cellStyle name="20% - 强调文字颜色 1 2_重大项目2月底 尹20130314陈才" xfId="141"/>
    <cellStyle name="40% - 强调文字颜色 1 8 5" xfId="142"/>
    <cellStyle name="注释 3 3 6 3" xfId="143"/>
    <cellStyle name="20% - 强调文字颜色 3 3 2 6 2" xfId="144"/>
    <cellStyle name="60% - 强调文字颜色 4 2 4 2" xfId="145"/>
    <cellStyle name="40% - 强调文字颜色 6 6 2" xfId="146"/>
    <cellStyle name="注释 3 2 2" xfId="147"/>
    <cellStyle name="20% - 强调文字颜色 2 4 2" xfId="148"/>
    <cellStyle name="注释 3 5 2 5" xfId="149"/>
    <cellStyle name="输出" xfId="150" builtinId="21"/>
    <cellStyle name="常规 90" xfId="151"/>
    <cellStyle name="常规 85" xfId="152"/>
    <cellStyle name="40% - 强调文字颜色 3 2 2 2 5" xfId="153"/>
    <cellStyle name="注释 2 2 2 3 6" xfId="154"/>
    <cellStyle name="20% - 强调文字颜色 3 2 9 2" xfId="155"/>
    <cellStyle name="汇总 2 2 9 3 3" xfId="156"/>
    <cellStyle name="计算" xfId="157" builtinId="22"/>
    <cellStyle name="标题 1 2 2 4" xfId="158"/>
    <cellStyle name="计算 2 3 3" xfId="159"/>
    <cellStyle name="注释 3 2 2 3 8" xfId="160"/>
    <cellStyle name="20% - 强调文字颜色 1 3 4 3" xfId="161"/>
    <cellStyle name="检查单元格" xfId="162" builtinId="23"/>
    <cellStyle name="常规 13 5" xfId="163"/>
    <cellStyle name="汇总 3 6 2" xfId="164"/>
    <cellStyle name="40% - 强调文字颜色 1 3 2 5 3" xfId="165"/>
    <cellStyle name="20% - 强调文字颜色 1 4 3" xfId="166"/>
    <cellStyle name="标题 5 3 4" xfId="167"/>
    <cellStyle name="20% - 强调文字颜色 6" xfId="168" builtinId="50"/>
    <cellStyle name="40% - 强调文字颜色 4 3 10" xfId="169"/>
    <cellStyle name="输出 2 2 4 3 3" xfId="170"/>
    <cellStyle name="常规 2 2 2 5" xfId="171"/>
    <cellStyle name="40% - 强调文字颜色 4 2 3 3" xfId="172"/>
    <cellStyle name="强调文字颜色 2" xfId="173" builtinId="33"/>
    <cellStyle name="20% - 强调文字颜色 3 9 2" xfId="174"/>
    <cellStyle name="20% - 强调文字颜色 2 2 2 4 2 2" xfId="175"/>
    <cellStyle name="常规 42 5" xfId="176"/>
    <cellStyle name="常规 37 5" xfId="177"/>
    <cellStyle name="20% - 强调文字颜色 2 3 4 5" xfId="178"/>
    <cellStyle name="40% - 强调文字颜色 1 2 9" xfId="179"/>
    <cellStyle name="20% - 强调文字颜色 2 8 2 2" xfId="180"/>
    <cellStyle name="汇总 2 4 3" xfId="181"/>
    <cellStyle name="20% - 强调文字颜色 6 3 5" xfId="182"/>
    <cellStyle name="汇总 3 7 7" xfId="183"/>
    <cellStyle name="链接单元格" xfId="184" builtinId="24"/>
    <cellStyle name="汇总" xfId="185" builtinId="25"/>
    <cellStyle name="常规 20 8" xfId="186"/>
    <cellStyle name="常规 15 8" xfId="187"/>
    <cellStyle name="20% - 强调文字颜色 6 4 3" xfId="188"/>
    <cellStyle name="汇总 3 8 5" xfId="189"/>
    <cellStyle name="20% - 强调文字颜色 3 3 2 5" xfId="190"/>
    <cellStyle name="60% - 强调文字颜色 4 2 3" xfId="191"/>
    <cellStyle name="40% - 强调文字颜色 6 5" xfId="192"/>
    <cellStyle name="常规 11 7 2 2" xfId="193"/>
    <cellStyle name="差 2 3 2" xfId="194"/>
    <cellStyle name="好" xfId="195" builtinId="26"/>
    <cellStyle name="常规 11 2 4 5" xfId="196"/>
    <cellStyle name="20% - 强调文字颜色 1 2 5 2 2" xfId="197"/>
    <cellStyle name="40% - 强调文字颜色 2 5 3" xfId="198"/>
    <cellStyle name="20% - 强调文字颜色 1 2 6 3" xfId="199"/>
    <cellStyle name="汇总 2 2 12 4" xfId="200"/>
    <cellStyle name="注释 2 2 2 5" xfId="201"/>
    <cellStyle name="注释 3 2 10 5" xfId="202"/>
    <cellStyle name="常规 3 2 6" xfId="203"/>
    <cellStyle name="20% - 强调文字颜色 3 3" xfId="204"/>
    <cellStyle name="强调文字颜色 2 2 4 2" xfId="205"/>
    <cellStyle name="输入 2 2 9 2 4" xfId="206"/>
    <cellStyle name="注释 2 3 5 3" xfId="207"/>
    <cellStyle name="适中" xfId="208" builtinId="28"/>
    <cellStyle name="20% - 强调文字颜色 2 3 2 3 2 2" xfId="209"/>
    <cellStyle name="输出 3 3" xfId="210"/>
    <cellStyle name="20% - 强调文字颜色 4 2 2 6" xfId="211"/>
    <cellStyle name="20% - 强调文字颜色 3 2 2 5 2" xfId="212"/>
    <cellStyle name="20% - 强调文字颜色 3 3 8" xfId="213"/>
    <cellStyle name="标题 5 3 3" xfId="214"/>
    <cellStyle name="20% - 强调文字颜色 5" xfId="215" builtinId="46"/>
    <cellStyle name="常规 2 2 2 4" xfId="216"/>
    <cellStyle name="40% - 强调文字颜色 4 2 3 2" xfId="217"/>
    <cellStyle name="强调文字颜色 1" xfId="218" builtinId="29"/>
    <cellStyle name="常规 42 4" xfId="219"/>
    <cellStyle name="常规 37 4" xfId="220"/>
    <cellStyle name="20% - 强调文字颜色 2 3 4 4" xfId="221"/>
    <cellStyle name="40% - 强调文字颜色 1 2 8" xfId="222"/>
    <cellStyle name="20% - 强调文字颜色 5 3 2 5 2" xfId="223"/>
    <cellStyle name="好_VERA_1 5 3" xfId="224"/>
    <cellStyle name="百分比 3 5 2" xfId="225"/>
    <cellStyle name="20% - 强调文字颜色 1" xfId="226" builtinId="30"/>
    <cellStyle name="20% - 强调文字颜色 6 3 5 3" xfId="227"/>
    <cellStyle name="链接单元格 3" xfId="228"/>
    <cellStyle name="40% - 强调文字颜色 1" xfId="229" builtinId="31"/>
    <cellStyle name="百分比 8 4" xfId="230"/>
    <cellStyle name="40% - 强调文字颜色 4 3 2" xfId="231"/>
    <cellStyle name="解释性文本 2 3 4" xfId="232"/>
    <cellStyle name="20% - 强调文字颜色 1 2 2 2 4" xfId="233"/>
    <cellStyle name="20% - 强调文字颜色 5 3 2 5 3" xfId="234"/>
    <cellStyle name="百分比 3 5 3" xfId="235"/>
    <cellStyle name="20% - 强调文字颜色 2" xfId="236" builtinId="34"/>
    <cellStyle name="常规 90 2" xfId="237"/>
    <cellStyle name="20% - 强调文字颜色 2 4 2 2" xfId="238"/>
    <cellStyle name="输出 2" xfId="239"/>
    <cellStyle name="40% - 强调文字颜色 5 7 4" xfId="240"/>
    <cellStyle name="注释 2 3 4" xfId="241"/>
    <cellStyle name="40% - 强调文字颜色 2" xfId="242" builtinId="35"/>
    <cellStyle name="百分比 8 5" xfId="243"/>
    <cellStyle name="40% - 强调文字颜色 4 3 3" xfId="244"/>
    <cellStyle name="解释性文本 2 3 5" xfId="245"/>
    <cellStyle name="20% - 强调文字颜色 1 2 2 2 5" xfId="246"/>
    <cellStyle name="常规 2 2 2 6" xfId="247"/>
    <cellStyle name="40% - 强调文字颜色 4 2 3 4" xfId="248"/>
    <cellStyle name="强调文字颜色 3" xfId="249" builtinId="37"/>
    <cellStyle name="常规 2 2 2 7" xfId="250"/>
    <cellStyle name="40% - 强调文字颜色 4 2 3 5" xfId="251"/>
    <cellStyle name="强调文字颜色 4" xfId="252" builtinId="41"/>
    <cellStyle name="标题 5 3 2" xfId="253"/>
    <cellStyle name="20% - 强调文字颜色 4" xfId="254" builtinId="42"/>
    <cellStyle name="20% - 强调文字颜色 2 3 2 10" xfId="255"/>
    <cellStyle name="注释 2 3 6" xfId="256"/>
    <cellStyle name="40% - 强调文字颜色 3 3 3 3" xfId="257"/>
    <cellStyle name="40% - 强调文字颜色 4" xfId="258" builtinId="43"/>
    <cellStyle name="常规 31 3" xfId="259"/>
    <cellStyle name="常规 26 3" xfId="260"/>
    <cellStyle name="常规 13 3 6 2" xfId="261"/>
    <cellStyle name="百分比 8 7" xfId="262"/>
    <cellStyle name="注释 2 2 2 2 2 3" xfId="263"/>
    <cellStyle name="40% - 强调文字颜色 4 3 5" xfId="264"/>
    <cellStyle name="常规 2 2 2 8" xfId="265"/>
    <cellStyle name="强调文字颜色 5" xfId="266" builtinId="45"/>
    <cellStyle name="20% - 强调文字颜色 6 3 2 4 2" xfId="267"/>
    <cellStyle name="40% - 强调文字颜色 3 3 3 4" xfId="268"/>
    <cellStyle name="40% - 强调文字颜色 5" xfId="269" builtinId="47"/>
    <cellStyle name="常规 31 4" xfId="270"/>
    <cellStyle name="常规 26 4" xfId="271"/>
    <cellStyle name="注释 2 2 2 2 2 4" xfId="272"/>
    <cellStyle name="注释 3 2 3 2 2 2" xfId="273"/>
    <cellStyle name="40% - 强调文字颜色 4 3 6" xfId="274"/>
    <cellStyle name="20% - 强调文字颜色 3 3 2 6 3" xfId="275"/>
    <cellStyle name="60% - 强调文字颜色 4 2 4 3" xfId="276"/>
    <cellStyle name="40% - 强调文字颜色 6 6 3" xfId="277"/>
    <cellStyle name="注释 3 2 3" xfId="278"/>
    <cellStyle name="60% - 强调文字颜色 5" xfId="279" builtinId="48"/>
    <cellStyle name="常规 2 2 2 9" xfId="280"/>
    <cellStyle name="强调文字颜色 6" xfId="281" builtinId="49"/>
    <cellStyle name="常规 43 6 2" xfId="282"/>
    <cellStyle name="常规 38 6 2" xfId="283"/>
    <cellStyle name="20% - 强调文字颜色 6 3 2 4 3" xfId="284"/>
    <cellStyle name="40% - 强调文字颜色 3 3 3 5" xfId="285"/>
    <cellStyle name="40% - 强调文字颜色 6" xfId="286" builtinId="51"/>
    <cellStyle name="常规 31 5" xfId="287"/>
    <cellStyle name="常规 26 5" xfId="288"/>
    <cellStyle name="注释 2 2 2 2 2 5" xfId="289"/>
    <cellStyle name="常规 3 2 6 2" xfId="290"/>
    <cellStyle name="输入 2 12 4" xfId="291"/>
    <cellStyle name="20% - 强调文字颜色 3 3 2" xfId="292"/>
    <cellStyle name="40% - 强调文字颜色 4 3 7" xfId="293"/>
    <cellStyle name="强调文字颜色 2 2 4 2 2" xfId="294"/>
    <cellStyle name="60% - 强调文字颜色 3 2 3 2 2" xfId="295"/>
    <cellStyle name="20% - 着色 3" xfId="296"/>
    <cellStyle name="计算 5" xfId="297"/>
    <cellStyle name="20% - 强调文字颜色 4 2 2 6 2" xfId="298"/>
    <cellStyle name="20% - 强调文字颜色 3 3 8 2" xfId="299"/>
    <cellStyle name="20% - 强调文字颜色 3 3 2 6 4" xfId="300"/>
    <cellStyle name="60% - 强调文字颜色 4 2 4 4" xfId="301"/>
    <cellStyle name="40% - 强调文字颜色 6 6 4" xfId="302"/>
    <cellStyle name="注释 3 2 4" xfId="303"/>
    <cellStyle name="注释 3 8 4 2" xfId="304"/>
    <cellStyle name="60% - 强调文字颜色 6" xfId="305" builtinId="52"/>
    <cellStyle name="常规 11 4 2" xfId="306"/>
    <cellStyle name="20% - 强调文字颜色 5 3 7" xfId="307"/>
    <cellStyle name="40% - 强调文字颜色 2 3 2 3 3" xfId="308"/>
    <cellStyle name="解释性文本 2 3" xfId="309"/>
    <cellStyle name="百分比 8" xfId="310"/>
    <cellStyle name="40% - 强调文字颜色 1 3 2 3 2 2" xfId="311"/>
    <cellStyle name="汇总 2 2 2 6 3 3" xfId="312"/>
    <cellStyle name="强调文字颜色 1 2 3 5" xfId="313"/>
    <cellStyle name="40% - 强调文字颜色 6 3 2 8 2" xfId="314"/>
    <cellStyle name="20% - 强调文字颜色 1 2 2 2" xfId="315"/>
    <cellStyle name="40% - 强调文字颜色 2 2 7 2" xfId="316"/>
    <cellStyle name="20% - 强调文字颜色 5 3 2 4 5" xfId="317"/>
    <cellStyle name="20% - 强调文字颜色 1 2 2 2 2 2" xfId="318"/>
    <cellStyle name="20% - 强调文字颜色 1 10" xfId="319"/>
    <cellStyle name="40% - 强调文字颜色 2 11" xfId="320"/>
    <cellStyle name="20% - 强调文字颜色 2 2 2 4 4" xfId="321"/>
    <cellStyle name="常规 10 2 2 2" xfId="322"/>
    <cellStyle name="警告文本 2 6" xfId="323"/>
    <cellStyle name="注释 2 2 2 7 8" xfId="324"/>
    <cellStyle name="20% - 强调文字颜色 2 8 4" xfId="325"/>
    <cellStyle name="60% - 强调文字颜色 1 2 4 3" xfId="326"/>
    <cellStyle name="20% - 强调文字颜色 4 2 2 8" xfId="327"/>
    <cellStyle name="20% - 强调文字颜色 1 2 10" xfId="328"/>
    <cellStyle name="60% - 强调文字颜色 1 3" xfId="329"/>
    <cellStyle name="输入 2 5 2 2 2" xfId="330"/>
    <cellStyle name="常规 3 2 8" xfId="331"/>
    <cellStyle name="20% - 强调文字颜色 3 5" xfId="332"/>
    <cellStyle name="强调文字颜色 2 2 4 4" xfId="333"/>
    <cellStyle name="20% - 强调文字颜色 1 10 2" xfId="334"/>
    <cellStyle name="常规 44 5" xfId="335"/>
    <cellStyle name="常规 39 5" xfId="336"/>
    <cellStyle name="常规 3 3 2 3 2" xfId="337"/>
    <cellStyle name="常规 18 3 2 3" xfId="338"/>
    <cellStyle name="40% - 着色 1" xfId="339"/>
    <cellStyle name="注释 3 3 2 7" xfId="340"/>
    <cellStyle name="20% - 强调文字颜色 4 2 2 9" xfId="341"/>
    <cellStyle name="20% - 强调文字颜色 1 2 11" xfId="342"/>
    <cellStyle name="输出 2 2 3 2" xfId="343"/>
    <cellStyle name="60% - 强调文字颜色 1 4" xfId="344"/>
    <cellStyle name="20% - 强调文字颜色 6 2 2 3 2 2" xfId="345"/>
    <cellStyle name="20% - 强调文字颜色 3 6" xfId="346"/>
    <cellStyle name="强调文字颜色 2 2 4 5" xfId="347"/>
    <cellStyle name="20% - 强调文字颜色 2 2 3 2" xfId="348"/>
    <cellStyle name="40% - 强调文字颜色 3 2 8 2" xfId="349"/>
    <cellStyle name="40% - 强调文字颜色 1 3 2 10" xfId="350"/>
    <cellStyle name="40% - 强调文字颜色 3 8 4" xfId="351"/>
    <cellStyle name="40% - 强调文字颜色 3 2 2 6 2" xfId="352"/>
    <cellStyle name="注释 2 2 2 7 3" xfId="353"/>
    <cellStyle name="20% - 强调文字颜色 5 2 2" xfId="354"/>
    <cellStyle name="40% - 强调文字颜色 6 2 7" xfId="355"/>
    <cellStyle name="汇总 2 6 4" xfId="356"/>
    <cellStyle name="常规 8 2 2 2" xfId="357"/>
    <cellStyle name="20% - 强调文字颜色 1 10 3" xfId="358"/>
    <cellStyle name="汇总 2 3 9 4 2" xfId="359"/>
    <cellStyle name="常规 44 6" xfId="360"/>
    <cellStyle name="常规 39 6" xfId="361"/>
    <cellStyle name="40% - 着色 2" xfId="362"/>
    <cellStyle name="千位分隔 2 8 2" xfId="363"/>
    <cellStyle name="注释 3 3 2 8" xfId="364"/>
    <cellStyle name="20% - 强调文字颜色 1 12" xfId="365"/>
    <cellStyle name="常规 3 3 2 5" xfId="366"/>
    <cellStyle name="40% - 强调文字颜色 5 3 3 3" xfId="367"/>
    <cellStyle name="强调文字颜色 4 4 4" xfId="368"/>
    <cellStyle name="常规 15 3 6 2" xfId="369"/>
    <cellStyle name="20% - 强调文字颜色 1 2 2" xfId="370"/>
    <cellStyle name="40% - 强调文字颜色 2 2 7" xfId="371"/>
    <cellStyle name="常规 16 3 4" xfId="372"/>
    <cellStyle name="20% - 强调文字颜色 1 3 2 2 5" xfId="373"/>
    <cellStyle name="20% - 强调文字颜色 1 2 2 10" xfId="374"/>
    <cellStyle name="注释 3 3 4 3 4" xfId="375"/>
    <cellStyle name="60% - 强调文字颜色 4 2 8" xfId="376"/>
    <cellStyle name="40% - 强调文字颜色 3 2 3" xfId="377"/>
    <cellStyle name="20% - 强调文字颜色 1 3 3 3" xfId="378"/>
    <cellStyle name="40% - 强调文字颜色 6 2 2 2 2 2" xfId="379"/>
    <cellStyle name="常规 11 4 2 2" xfId="380"/>
    <cellStyle name="20% - 强调文字颜色 5 3 7 2" xfId="381"/>
    <cellStyle name="60% - 强调文字颜色 5 3 5" xfId="382"/>
    <cellStyle name="解释性文本 2 3 2" xfId="383"/>
    <cellStyle name="百分比 8 2" xfId="384"/>
    <cellStyle name="汇总 2 4 2 4" xfId="385"/>
    <cellStyle name="40% - 强调文字颜色 2 2 2 4 5" xfId="386"/>
    <cellStyle name="常规 7 4 3" xfId="387"/>
    <cellStyle name="20% - 强调文字颜色 1 2 2 2 2" xfId="388"/>
    <cellStyle name="40% - 强调文字颜色 2 2 7 2 2" xfId="389"/>
    <cellStyle name="标题 5 3" xfId="390"/>
    <cellStyle name="20% - 强调文字颜色 5 2 2 7 2" xfId="391"/>
    <cellStyle name="常规 7 4 4" xfId="392"/>
    <cellStyle name="20% - 强调文字颜色 1 2 2 2 3" xfId="393"/>
    <cellStyle name="常规 11 4 3" xfId="394"/>
    <cellStyle name="20% - 强调文字颜色 5 3 8" xfId="395"/>
    <cellStyle name="汇总 2 2 3 2 2" xfId="396"/>
    <cellStyle name="40% - 强调文字颜色 2 3 2 3 4" xfId="397"/>
    <cellStyle name="解释性文本 2 4" xfId="398"/>
    <cellStyle name="警告文本 2 2 2 2 2" xfId="399"/>
    <cellStyle name="20% - 强调文字颜色 1 2 2 3" xfId="400"/>
    <cellStyle name="40% - 强调文字颜色 2 2 7 3" xfId="401"/>
    <cellStyle name="20% - 强调文字颜色 5 3 8 2" xfId="402"/>
    <cellStyle name="汇总 2 2 3 2 2 2" xfId="403"/>
    <cellStyle name="常规 7 5 3" xfId="404"/>
    <cellStyle name="20% - 强调文字颜色 1 2 2 3 2" xfId="405"/>
    <cellStyle name="20% - 强调文字颜色 1 2 2 3 2 2" xfId="406"/>
    <cellStyle name="差_VERA_1 2 2 2" xfId="407"/>
    <cellStyle name="标题 6 2 2" xfId="408"/>
    <cellStyle name="20% - 强调文字颜色 3 2 4 3" xfId="409"/>
    <cellStyle name="差_VERA_1 2 3" xfId="410"/>
    <cellStyle name="标题 6 3" xfId="411"/>
    <cellStyle name="20% - 强调文字颜色 5 2 2 8 2" xfId="412"/>
    <cellStyle name="20% - 强调文字颜色 1 2 2 3 3" xfId="413"/>
    <cellStyle name="20% - 强调文字颜色 1 2 2 3 4" xfId="414"/>
    <cellStyle name="20% - 强调文字颜色 6 3 6 2" xfId="415"/>
    <cellStyle name="常规 11 4 4" xfId="416"/>
    <cellStyle name="20% - 强调文字颜色 5 3 9" xfId="417"/>
    <cellStyle name="汇总 2 2 3 2 3" xfId="418"/>
    <cellStyle name="20% - 强调文字颜色 1 2 2 4" xfId="419"/>
    <cellStyle name="40% - 强调文字颜色 2 2 7 4" xfId="420"/>
    <cellStyle name="好_VERA_1 6 2" xfId="421"/>
    <cellStyle name="20% - 强调文字颜色 6 3 6 2 2" xfId="422"/>
    <cellStyle name="常规 7 6 3" xfId="423"/>
    <cellStyle name="20% - 强调文字颜色 1 2 2 4 2" xfId="424"/>
    <cellStyle name="20% - 强调文字颜色 1 8 4" xfId="425"/>
    <cellStyle name="20% - 强调文字颜色 5 10 3" xfId="426"/>
    <cellStyle name="输入 2 6 2" xfId="427"/>
    <cellStyle name="常规 64" xfId="428"/>
    <cellStyle name="常规 59" xfId="429"/>
    <cellStyle name="标题 3 2 2 4" xfId="430"/>
    <cellStyle name="20% - 强调文字颜色 1 2 2 4 2 2" xfId="431"/>
    <cellStyle name="差_VERA_1 3 2 2" xfId="432"/>
    <cellStyle name="20% - 强调文字颜色 3 3 4 3" xfId="433"/>
    <cellStyle name="20% - 强调文字颜色 4 2 2 2 3" xfId="434"/>
    <cellStyle name="20% - 强调文字颜色 1 2 2 4 3" xfId="435"/>
    <cellStyle name="20% - 强调文字颜色 3 2 3 2 2" xfId="436"/>
    <cellStyle name="注释 3 2 8 3 3" xfId="437"/>
    <cellStyle name="40% - 强调文字颜色 3 3 2 6 2 2" xfId="438"/>
    <cellStyle name="20% - 强调文字颜色 1 2 2 4 4" xfId="439"/>
    <cellStyle name="20% - 强调文字颜色 1 2 2 4 5" xfId="440"/>
    <cellStyle name="40% - 强调文字颜色 3 2 2 10" xfId="441"/>
    <cellStyle name="汇总 2 9 2 4" xfId="442"/>
    <cellStyle name="输入 2 2 4 3" xfId="443"/>
    <cellStyle name="20% - 强调文字颜色 1 2 7 2 2" xfId="444"/>
    <cellStyle name="注释 2 2 3 4 2" xfId="445"/>
    <cellStyle name="40% - 强调文字颜色 4 5 3" xfId="446"/>
    <cellStyle name="20% - 强调文字颜色 6 3 6 3" xfId="447"/>
    <cellStyle name="20% - 强调文字颜色 5 3 2 6 2" xfId="448"/>
    <cellStyle name="20% - 强调文字颜色 1 2 2 5" xfId="449"/>
    <cellStyle name="20% - 强调文字颜色 5 3 2 6 2 2" xfId="450"/>
    <cellStyle name="20% - 强调文字颜色 1 2 2 5 2" xfId="451"/>
    <cellStyle name="20% - 强调文字颜色 1 2 2 5 3" xfId="452"/>
    <cellStyle name="20% - 强调文字颜色 6 3 6 4" xfId="453"/>
    <cellStyle name="20% - 强调文字颜色 3 3_重大项目2月底 尹20130314陈才" xfId="454"/>
    <cellStyle name="20% - 强调文字颜色 5 3 2 6 3" xfId="455"/>
    <cellStyle name="20% - 强调文字颜色 1 2 2 6" xfId="456"/>
    <cellStyle name="20% - 强调文字颜色 1 2 2 6 2" xfId="457"/>
    <cellStyle name="20% - 强调文字颜色 1 2 2 6 2 2" xfId="458"/>
    <cellStyle name="40% - 强调文字颜色 4 2 2 5" xfId="459"/>
    <cellStyle name="20% - 强调文字颜色 5 5 2 2" xfId="460"/>
    <cellStyle name="汇总 2 9 4 2" xfId="461"/>
    <cellStyle name="20% - 强调文字颜色 1 2 2 6 3" xfId="462"/>
    <cellStyle name="20% - 强调文字颜色 5 2 4 2 2" xfId="463"/>
    <cellStyle name="40% - 强调文字颜色 4 7 2" xfId="464"/>
    <cellStyle name="20% - 强调文字颜色 1 2 2 6 4" xfId="465"/>
    <cellStyle name="20% - 强调文字颜色 5 3 2 6 4" xfId="466"/>
    <cellStyle name="20% - 强调文字颜色 1 2 2 7" xfId="467"/>
    <cellStyle name="20% - 强调文字颜色 1 2 2 7 2" xfId="468"/>
    <cellStyle name="20% - 强调文字颜色 1 2 2 8" xfId="469"/>
    <cellStyle name="20% - 强调文字颜色 1 2 2 8 2" xfId="470"/>
    <cellStyle name="汇总 3 2 7 2 4" xfId="471"/>
    <cellStyle name="40% - 强调文字颜色 5 2 11" xfId="472"/>
    <cellStyle name="输入 2 2 2 2 2 2" xfId="473"/>
    <cellStyle name="常规 5 7" xfId="474"/>
    <cellStyle name="常规 4 3 5" xfId="475"/>
    <cellStyle name="40% - 强调文字颜色 6 2 2 3" xfId="476"/>
    <cellStyle name="标题 5 4 2 2" xfId="477"/>
    <cellStyle name="20% - 强调文字颜色 1 2 2 9" xfId="478"/>
    <cellStyle name="20% - 强调文字颜色 1 2 3" xfId="479"/>
    <cellStyle name="40% - 强调文字颜色 2 2 8" xfId="480"/>
    <cellStyle name="20% - 强调文字颜色 1 2 3 2" xfId="481"/>
    <cellStyle name="40% - 强调文字颜色 2 2 8 2" xfId="482"/>
    <cellStyle name="60% - 强调文字颜色 3 2 7" xfId="483"/>
    <cellStyle name="60% - 强调文字颜色 2 2 3 5" xfId="484"/>
    <cellStyle name="40% - 强调文字颜色 2 2 2" xfId="485"/>
    <cellStyle name="计算 2 11 5" xfId="486"/>
    <cellStyle name="20% - 强调文字颜色 3 2 2 9" xfId="487"/>
    <cellStyle name="40% - 强调文字颜色 4 3 3 2 2" xfId="488"/>
    <cellStyle name="注释 3 3 3 3 3" xfId="489"/>
    <cellStyle name="20% - 强调文字颜色 6 3 2 2 5" xfId="490"/>
    <cellStyle name="常规 8 4 3" xfId="491"/>
    <cellStyle name="20% - 强调文字颜色 1 2 3 2 2" xfId="492"/>
    <cellStyle name="20% - 强调文字颜色 1 2 3 3" xfId="493"/>
    <cellStyle name="20% - 强调文字颜色 6 3 7 2" xfId="494"/>
    <cellStyle name="常规 11 5 4" xfId="495"/>
    <cellStyle name="汇总 2 2 3 3 3" xfId="496"/>
    <cellStyle name="汇总 3 4 2 4" xfId="497"/>
    <cellStyle name="40% - 强调文字颜色 2 3 2 4 5" xfId="498"/>
    <cellStyle name="解释性文本 3 5" xfId="499"/>
    <cellStyle name="20% - 强调文字颜色 1 2 3 4" xfId="500"/>
    <cellStyle name="20% - 强调文字颜色 1 3 2 2 2" xfId="501"/>
    <cellStyle name="20% - 强调文字颜色 5 3 2 7 2" xfId="502"/>
    <cellStyle name="20% - 强调文字颜色 1 2 3 5" xfId="503"/>
    <cellStyle name="常规 21 3 2" xfId="504"/>
    <cellStyle name="常规 16 3 2" xfId="505"/>
    <cellStyle name="百分比 3 7 2" xfId="506"/>
    <cellStyle name="20% - 强调文字颜色 1 3 2 2 3" xfId="507"/>
    <cellStyle name="注释 2 5 7" xfId="508"/>
    <cellStyle name="计算 2 2 11 2" xfId="509"/>
    <cellStyle name="20% - 强调文字颜色 4 9 2" xfId="510"/>
    <cellStyle name="20% - 强调文字颜色 1 2 4" xfId="511"/>
    <cellStyle name="40% - 强调文字颜色 2 2 9" xfId="512"/>
    <cellStyle name="40% - 强调文字颜色 4 10" xfId="513"/>
    <cellStyle name="40% - 强调文字颜色 4 10 2" xfId="514"/>
    <cellStyle name="汇总 2 2 10 3" xfId="515"/>
    <cellStyle name="40% - 强调文字颜色 2 2 9 2" xfId="516"/>
    <cellStyle name="20% - 强调文字颜色 1 2 4 2" xfId="517"/>
    <cellStyle name="40% - 强调文字颜色 4 3 2 5 3" xfId="518"/>
    <cellStyle name="20% - 强调文字颜色 1 2 4 2 2" xfId="519"/>
    <cellStyle name="40% - 强调文字颜色 1 5 3" xfId="520"/>
    <cellStyle name="常规 9 4 3" xfId="521"/>
    <cellStyle name="40% - 强调文字颜色 4 10 3" xfId="522"/>
    <cellStyle name="汇总 2 2 10 4" xfId="523"/>
    <cellStyle name="20% - 强调文字颜色 1 2 4 3" xfId="524"/>
    <cellStyle name="20% - 强调文字颜色 1 3 2 3 2" xfId="525"/>
    <cellStyle name="汇总 2 2 10 5" xfId="526"/>
    <cellStyle name="20% - 强调文字颜色 1 2 4 4" xfId="527"/>
    <cellStyle name="汇总 2 2 4 2 2 2" xfId="528"/>
    <cellStyle name="20% - 强调文字颜色 6 3 8 2" xfId="529"/>
    <cellStyle name="40% - 强调文字颜色 4 11" xfId="530"/>
    <cellStyle name="20% - 强调文字颜色 3 10" xfId="531"/>
    <cellStyle name="20% - 强调文字颜色 1 2 5" xfId="532"/>
    <cellStyle name="标题 4 2 6 2" xfId="533"/>
    <cellStyle name="注释 2 5 8" xfId="534"/>
    <cellStyle name="计算 2 2 11 3" xfId="535"/>
    <cellStyle name="20% - 强调文字颜色 4 9 3" xfId="536"/>
    <cellStyle name="20% - 强调文字颜色 3 10 2" xfId="537"/>
    <cellStyle name="汇总 2 2 11 3" xfId="538"/>
    <cellStyle name="20% - 强调文字颜色 1 2 5 2" xfId="539"/>
    <cellStyle name="40% - 强调文字颜色 6 3 4 2 2" xfId="540"/>
    <cellStyle name="20% - 强调文字颜色 3 10 3" xfId="541"/>
    <cellStyle name="汇总 2 2 11 4" xfId="542"/>
    <cellStyle name="20% - 强调文字颜色 1 2 5 3" xfId="543"/>
    <cellStyle name="20% - 强调文字颜色 1 3 2 4 2" xfId="544"/>
    <cellStyle name="汇总 2 2 11 5" xfId="545"/>
    <cellStyle name="20% - 强调文字颜色 1 2 5 4" xfId="546"/>
    <cellStyle name="注释 3 3 8 3 3" xfId="547"/>
    <cellStyle name="20% - 强调文字颜色 3 3 3 2 2" xfId="548"/>
    <cellStyle name="适中 3 2 2" xfId="549"/>
    <cellStyle name="20% - 强调文字颜色 1 3 2 4 3" xfId="550"/>
    <cellStyle name="汇总 3 9 2 2" xfId="551"/>
    <cellStyle name="常规 16 5 2" xfId="552"/>
    <cellStyle name="常规 21 5 2" xfId="553"/>
    <cellStyle name="20% - 强调文字颜色 1 2 5 5" xfId="554"/>
    <cellStyle name="40% - 强调文字颜色 4 12" xfId="555"/>
    <cellStyle name="20% - 强调文字颜色 3 11" xfId="556"/>
    <cellStyle name="20% - 强调文字颜色 1 2 6" xfId="557"/>
    <cellStyle name="20% - 强调文字颜色 4 3 2 6 2" xfId="558"/>
    <cellStyle name="汇总 2 2 2 2 2 2" xfId="559"/>
    <cellStyle name="20% - 强调文字颜色 4 3 8 2" xfId="560"/>
    <cellStyle name="注释 3 2 10 4" xfId="561"/>
    <cellStyle name="注释 2 2 2 4" xfId="562"/>
    <cellStyle name="汇总 2 2 12 3" xfId="563"/>
    <cellStyle name="20% - 强调文字颜色 1 2 6 2" xfId="564"/>
    <cellStyle name="20% - 强调文字颜色 4 3 2 6 2 2" xfId="565"/>
    <cellStyle name="20% - 强调文字颜色 3 12" xfId="566"/>
    <cellStyle name="20% - 强调文字颜色 1 2 7" xfId="567"/>
    <cellStyle name="20% - 强调文字颜色 4 3 2 6 3" xfId="568"/>
    <cellStyle name="注释 3 2 11 4" xfId="569"/>
    <cellStyle name="注释 2 2 3 4" xfId="570"/>
    <cellStyle name="汇总 2 2 13 3" xfId="571"/>
    <cellStyle name="20% - 强调文字颜色 1 2 7 2" xfId="572"/>
    <cellStyle name="注释 3 2 11 5" xfId="573"/>
    <cellStyle name="注释 2 2 3 5" xfId="574"/>
    <cellStyle name="20% - 强调文字颜色 1 2 7 3" xfId="575"/>
    <cellStyle name="差 2 2 2 2" xfId="576"/>
    <cellStyle name="20% - 强调文字颜色 1 3 2 6 2" xfId="577"/>
    <cellStyle name="注释 2 2 3 6" xfId="578"/>
    <cellStyle name="20% - 强调文字颜色 1 2 7 4" xfId="579"/>
    <cellStyle name="20% - 强调文字颜色 1 2 8" xfId="580"/>
    <cellStyle name="20% - 强调文字颜色 4 3 2 6 4" xfId="581"/>
    <cellStyle name="40% - 强调文字颜色 4 2_重大项目2月底 尹20130314陈才" xfId="582"/>
    <cellStyle name="20% - 强调文字颜色 2 2 9" xfId="583"/>
    <cellStyle name="注释 3 2 12 4" xfId="584"/>
    <cellStyle name="注释 2 2 4 4" xfId="585"/>
    <cellStyle name="20% - 强调文字颜色 1 2 8 2" xfId="586"/>
    <cellStyle name="20% - 强调文字颜色 1 2 9" xfId="587"/>
    <cellStyle name="20% - 强调文字颜色 2 3 9" xfId="588"/>
    <cellStyle name="输入 2 2 10 2" xfId="589"/>
    <cellStyle name="差_重大项目2月底 尹20130314陈才 2 2" xfId="590"/>
    <cellStyle name="常规 47" xfId="591"/>
    <cellStyle name="常规 52" xfId="592"/>
    <cellStyle name="注释 3 2 13 4" xfId="593"/>
    <cellStyle name="注释 2 2 5 4" xfId="594"/>
    <cellStyle name="20% - 强调文字颜色 1 2 9 2" xfId="595"/>
    <cellStyle name="20% - 强调文字颜色 3 2 2 3 2" xfId="596"/>
    <cellStyle name="汇总 2 8 3 2" xfId="597"/>
    <cellStyle name="40% - 强调文字颜色 1 2 2 10" xfId="598"/>
    <cellStyle name="强调文字颜色 2 2 2 2" xfId="599"/>
    <cellStyle name="20% - 强调文字颜色 1 3" xfId="600"/>
    <cellStyle name="好_VERA_1 2 2" xfId="601"/>
    <cellStyle name="40% - 强调文字颜色 2 2 3 4" xfId="602"/>
    <cellStyle name="常规 8 3 3 2 2" xfId="603"/>
    <cellStyle name="20% - 强调文字颜色 1 3 10" xfId="604"/>
    <cellStyle name="汇总 3 2 6 5" xfId="605"/>
    <cellStyle name="60% - 强调文字颜色 6 3" xfId="606"/>
    <cellStyle name="汇总 3 7 4 2" xfId="607"/>
    <cellStyle name="40% - 强调文字颜色 6 3 2 4 4" xfId="608"/>
    <cellStyle name="20% - 强调文字颜色 6 3 2 2" xfId="609"/>
    <cellStyle name="20% - 强调文字颜色 3 2 2 3 2 2" xfId="610"/>
    <cellStyle name="强调文字颜色 2 2 2 2 2" xfId="611"/>
    <cellStyle name="40% - 强调文字颜色 2 3 7" xfId="612"/>
    <cellStyle name="20% - 强调文字颜色 1 3 2" xfId="613"/>
    <cellStyle name="注释 3 3 9 3 4" xfId="614"/>
    <cellStyle name="20% - 强调文字颜色 1 3 2 10" xfId="615"/>
    <cellStyle name="40% - 强调文字颜色 2 3 7 2" xfId="616"/>
    <cellStyle name="20% - 强调文字颜色 1 3 2 2" xfId="617"/>
    <cellStyle name="汇总 2 2 2 7 3 3" xfId="618"/>
    <cellStyle name="40% - 强调文字颜色 1 3 2 4 2 2" xfId="619"/>
    <cellStyle name="20% - 强调文字颜色 6 3 7" xfId="620"/>
    <cellStyle name="常规 12 4 2" xfId="621"/>
    <cellStyle name="20% - 强调文字颜色 1 3 2 2 2 2" xfId="622"/>
    <cellStyle name="20% - 强调文字颜色 6 3 2 4 5" xfId="623"/>
    <cellStyle name="20% - 强调文字颜色 1 3 2 2 4" xfId="624"/>
    <cellStyle name="常规 16 3 3" xfId="625"/>
    <cellStyle name="常规 21 3 3" xfId="626"/>
    <cellStyle name="20% - 强调文字颜色 2 3 2 6 2 2" xfId="627"/>
    <cellStyle name="20% - 强调文字颜色 1 3 2 3" xfId="628"/>
    <cellStyle name="20% - 强调文字颜色 1 3_重大项目2月底 尹20130314陈才" xfId="629"/>
    <cellStyle name="汇总 2 2 4 2 2" xfId="630"/>
    <cellStyle name="20% - 强调文字颜色 6 3 8" xfId="631"/>
    <cellStyle name="常规 12 4 3" xfId="632"/>
    <cellStyle name="40% - 强调文字颜色 1 7 3" xfId="633"/>
    <cellStyle name="20% - 强调文字颜色 1 3 2 3 2 2" xfId="634"/>
    <cellStyle name="40% - 强调文字颜色 6 2 7 4" xfId="635"/>
    <cellStyle name="40% - 强调文字颜色 2 9" xfId="636"/>
    <cellStyle name="20% - 强调文字颜色 5 2 2 4" xfId="637"/>
    <cellStyle name="好_VERA 7" xfId="638"/>
    <cellStyle name="20% - 强调文字颜色 1 7 2 2" xfId="639"/>
    <cellStyle name="20% - 强调文字颜色 1 3 2 3 3" xfId="640"/>
    <cellStyle name="百分比 3 8 2" xfId="641"/>
    <cellStyle name="常规 21 4 2" xfId="642"/>
    <cellStyle name="20% - 强调文字颜色 5 3 2 8 2" xfId="643"/>
    <cellStyle name="20% - 强调文字颜色 1 3 2 3 4" xfId="644"/>
    <cellStyle name="汇总 2 2 8 2 2" xfId="645"/>
    <cellStyle name="常规 21 4 3" xfId="646"/>
    <cellStyle name="注释 3 4 2" xfId="647"/>
    <cellStyle name="注释 3 3 4 2 5" xfId="648"/>
    <cellStyle name="40% - 强调文字颜色 6 8 2" xfId="649"/>
    <cellStyle name="60% - 强调文字颜色 4 2 6 2" xfId="650"/>
    <cellStyle name="注释 2 7" xfId="651"/>
    <cellStyle name="20% - 强调文字颜色 3 3 2 8 2" xfId="652"/>
    <cellStyle name="20% - 强调文字颜色 1 3 2 4" xfId="653"/>
    <cellStyle name="汇总 2 2 4 2 3" xfId="654"/>
    <cellStyle name="20% - 强调文字颜色 6 3 9" xfId="655"/>
    <cellStyle name="40% - 强调文字颜色 2 7 3" xfId="656"/>
    <cellStyle name="20% - 强调文字颜色 5 2 2 2 3" xfId="657"/>
    <cellStyle name="20% - 强调文字颜色 1 3 2 4 2 2" xfId="658"/>
    <cellStyle name="20% - 强调文字颜色 5 3 2 4" xfId="659"/>
    <cellStyle name="40% - 强调文字颜色 1 2 5 2 2" xfId="660"/>
    <cellStyle name="20% - 强调文字颜色 1 3 2 4 4" xfId="661"/>
    <cellStyle name="汇总 3 9 2 3" xfId="662"/>
    <cellStyle name="汇总 2 2 8 3 2" xfId="663"/>
    <cellStyle name="常规 16 5 3" xfId="664"/>
    <cellStyle name="注释 3 4 2 5" xfId="665"/>
    <cellStyle name="20% - 强调文字颜色 1 4 2" xfId="666"/>
    <cellStyle name="20% - 强调文字颜色 1 3 2 4 5" xfId="667"/>
    <cellStyle name="20% - 强调文字颜色 1 3 2 5" xfId="668"/>
    <cellStyle name="20% - 强调文字颜色 1 3 2 5 2" xfId="669"/>
    <cellStyle name="20% - 强调文字颜色 1 3 2 5 3" xfId="670"/>
    <cellStyle name="汇总 3 9 3 2" xfId="671"/>
    <cellStyle name="常规 21 6 2" xfId="672"/>
    <cellStyle name="20% - 强调文字颜色 1 3 2 6" xfId="673"/>
    <cellStyle name="40% - 强调文字颜色 4 7 3" xfId="674"/>
    <cellStyle name="20% - 强调文字颜色 1 3 2 6 2 2" xfId="675"/>
    <cellStyle name="20% - 强调文字颜色 4 10 2" xfId="676"/>
    <cellStyle name="汇总 2 3 11 3" xfId="677"/>
    <cellStyle name="差_RESULTS 2 3" xfId="678"/>
    <cellStyle name="注释 2 2 3 7" xfId="679"/>
    <cellStyle name="40% - 强调文字颜色 5 2 2 2 2" xfId="680"/>
    <cellStyle name="20% - 强调文字颜色 1 3 2 6 3" xfId="681"/>
    <cellStyle name="汇总 3 9 4 2" xfId="682"/>
    <cellStyle name="20% - 强调文字颜色 6 5 2 2" xfId="683"/>
    <cellStyle name="注释 2 2 3 8" xfId="684"/>
    <cellStyle name="40% - 强调文字颜色 5 2 2 2 3" xfId="685"/>
    <cellStyle name="标题 2 2 2" xfId="686"/>
    <cellStyle name="20% - 强调文字颜色 1 3 2 6 4" xfId="687"/>
    <cellStyle name="差_RESULTS 2 4" xfId="688"/>
    <cellStyle name="20% - 强调文字颜色 4 10 3" xfId="689"/>
    <cellStyle name="百分比 5 2 2" xfId="690"/>
    <cellStyle name="常规 2 3 6 2" xfId="691"/>
    <cellStyle name="20% - 强调文字颜色 5 3 4 2 2" xfId="692"/>
    <cellStyle name="20% - 强调文字颜色 3 2 6 2" xfId="693"/>
    <cellStyle name="20% - 强调文字颜色 1 3 2 7" xfId="694"/>
    <cellStyle name="20% - 强调文字颜色 1 3 2 7 2" xfId="695"/>
    <cellStyle name="20% - 强调文字颜色 3 2 6 3" xfId="696"/>
    <cellStyle name="20% - 强调文字颜色 1 3 2 8" xfId="697"/>
    <cellStyle name="20% - 强调文字颜色 1 3 2 8 2" xfId="698"/>
    <cellStyle name="20% - 强调文字颜色 1 3 2 9" xfId="699"/>
    <cellStyle name="40% - 强调文字颜色 2 3 8" xfId="700"/>
    <cellStyle name="20% - 强调文字颜色 1 3 3" xfId="701"/>
    <cellStyle name="注释 3 5" xfId="702"/>
    <cellStyle name="40% - 强调文字颜色 6 9" xfId="703"/>
    <cellStyle name="40% - 强调文字颜色 3 2 2" xfId="704"/>
    <cellStyle name="60% - 强调文字颜色 4 2 7" xfId="705"/>
    <cellStyle name="注释 3 3 4 3 3" xfId="706"/>
    <cellStyle name="40% - 强调文字颜色 4 3 4 2 2" xfId="707"/>
    <cellStyle name="20% - 强调文字颜色 3 3 2 9" xfId="708"/>
    <cellStyle name="40% - 强调文字颜色 2 3 8 2" xfId="709"/>
    <cellStyle name="20% - 强调文字颜色 1 3 3 2" xfId="710"/>
    <cellStyle name="20% - 强调文字颜色 1 3 3 4" xfId="711"/>
    <cellStyle name="计算 2 2 4" xfId="712"/>
    <cellStyle name="20% - 强调文字颜色 1 3 3 2 2" xfId="713"/>
    <cellStyle name="20% - 强调文字颜色 1 3 3 5" xfId="714"/>
    <cellStyle name="40% - 强调文字颜色 2 3 9" xfId="715"/>
    <cellStyle name="20% - 强调文字颜色 1 3 4" xfId="716"/>
    <cellStyle name="常规 3 3 3 2 2" xfId="717"/>
    <cellStyle name="20% - 强调文字颜色 1 3 4 2" xfId="718"/>
    <cellStyle name="20% - 强调文字颜色 1 3 4 2 2" xfId="719"/>
    <cellStyle name="20% - 强调文字颜色 1 3 4 4" xfId="720"/>
    <cellStyle name="20% - 强调文字颜色 1 8 2 2" xfId="721"/>
    <cellStyle name="20% - 强调文字颜色 1 3 4 5" xfId="722"/>
    <cellStyle name="20% - 强调文字颜色 1 3 5" xfId="723"/>
    <cellStyle name="常规 3 3 3 2 3" xfId="724"/>
    <cellStyle name="20% - 强调文字颜色 1 3 5 2" xfId="725"/>
    <cellStyle name="20% - 强调文字颜色 1 3 5 3" xfId="726"/>
    <cellStyle name="20% - 强调文字颜色 1 3 6" xfId="727"/>
    <cellStyle name="计算 2 5" xfId="728"/>
    <cellStyle name="20% - 强调文字颜色 4 3 2 7 2" xfId="729"/>
    <cellStyle name="注释 3 2 7 3 4" xfId="730"/>
    <cellStyle name="20% - 强调文字颜色 3 2 2 2 3" xfId="731"/>
    <cellStyle name="注释 2 3 2 4" xfId="732"/>
    <cellStyle name="20% - 强调文字颜色 1 3 6 2" xfId="733"/>
    <cellStyle name="40% - 强调文字颜色 6 2 4" xfId="734"/>
    <cellStyle name="40% - 强调文字颜色 3 5 2 2" xfId="735"/>
    <cellStyle name="20% - 强调文字颜色 3 3 2 2 4" xfId="736"/>
    <cellStyle name="注释 3 3 2 5" xfId="737"/>
    <cellStyle name="20% - 强调文字颜色 2 3 6 3" xfId="738"/>
    <cellStyle name="常规 39 3" xfId="739"/>
    <cellStyle name="常规 44 3" xfId="740"/>
    <cellStyle name="注释 2 3 2 4 2" xfId="741"/>
    <cellStyle name="20% - 强调文字颜色 1 3 6 2 2" xfId="742"/>
    <cellStyle name="20% - 强调文字颜色 3 2 2 2 5" xfId="743"/>
    <cellStyle name="注释 2 3 2 6" xfId="744"/>
    <cellStyle name="20% - 强调文字颜色 1 3 6 4" xfId="745"/>
    <cellStyle name="常规 17 3 2 2" xfId="746"/>
    <cellStyle name="20% - 强调文字颜色 1 3 7" xfId="747"/>
    <cellStyle name="20% - 强调文字颜色 3 2 2 3 3" xfId="748"/>
    <cellStyle name="注释 2 3 3 4" xfId="749"/>
    <cellStyle name="20% - 强调文字颜色 1 3 7 2" xfId="750"/>
    <cellStyle name="强调文字颜色 2 2 2 3" xfId="751"/>
    <cellStyle name="20% - 强调文字颜色 1 4" xfId="752"/>
    <cellStyle name="20% - 强调文字颜色 1 3 8" xfId="753"/>
    <cellStyle name="20% - 强调文字颜色 3 2 9" xfId="754"/>
    <cellStyle name="20% - 强调文字颜色 3 2 2 4 3" xfId="755"/>
    <cellStyle name="注释 2 3 4 4" xfId="756"/>
    <cellStyle name="20% - 强调文字颜色 1 3 8 2" xfId="757"/>
    <cellStyle name="强调文字颜色 2 2 3 3" xfId="758"/>
    <cellStyle name="20% - 强调文字颜色 2 4" xfId="759"/>
    <cellStyle name="40% - 强调文字颜色 3 7 2" xfId="760"/>
    <cellStyle name="40% - 强调文字颜色 1 3 3 5" xfId="761"/>
    <cellStyle name="20% - 强调文字颜色 5 2 3 2 2" xfId="762"/>
    <cellStyle name="20% - 强调文字颜色 1 4 2 2" xfId="763"/>
    <cellStyle name="差_重大项目2月底 尹20130314陈才 4 3" xfId="764"/>
    <cellStyle name="20% - 强调文字颜色 1 4 4" xfId="765"/>
    <cellStyle name="常规 3 3 3 3 2" xfId="766"/>
    <cellStyle name="20% - 强调文字颜色 3 2 2 3 4" xfId="767"/>
    <cellStyle name="强调文字颜色 2 2 2 4" xfId="768"/>
    <cellStyle name="20% - 强调文字颜色 1 5" xfId="769"/>
    <cellStyle name="输入 2 5 2 4" xfId="770"/>
    <cellStyle name="20% - 强调文字颜色 1 5 2" xfId="771"/>
    <cellStyle name="汇总 3 2 3 5" xfId="772"/>
    <cellStyle name="20% - 强调文字颜色 1 5 2 2" xfId="773"/>
    <cellStyle name="60% - 强调文字颜色 3 3" xfId="774"/>
    <cellStyle name="输入 2 5 2 5" xfId="775"/>
    <cellStyle name="20% - 强调文字颜色 1 5 3" xfId="776"/>
    <cellStyle name="40% - 强调文字颜色 5 3 4 2 2" xfId="777"/>
    <cellStyle name="20% - 强调文字颜色 1 5 4" xfId="778"/>
    <cellStyle name="好_VERA_1 2" xfId="779"/>
    <cellStyle name="40% - 强调文字颜色 1 3_重大项目2月底 尹20130314陈才" xfId="780"/>
    <cellStyle name="注释 2 8 8" xfId="781"/>
    <cellStyle name="计算 4 4" xfId="782"/>
    <cellStyle name="常规 8 3 3 2" xfId="783"/>
    <cellStyle name="20% - 强调文字颜色 1 5 5" xfId="784"/>
    <cellStyle name="20% - 强调文字颜色 6 2 2 10" xfId="785"/>
    <cellStyle name="汇总 3 7 4" xfId="786"/>
    <cellStyle name="20% - 强调文字颜色 6 3 2" xfId="787"/>
    <cellStyle name="常规 14 7" xfId="788"/>
    <cellStyle name="强调文字颜色 2 2 2 5" xfId="789"/>
    <cellStyle name="20% - 强调文字颜色 1 6" xfId="790"/>
    <cellStyle name="输入 2 5 3 4" xfId="791"/>
    <cellStyle name="20% - 强调文字颜色 1 6 2" xfId="792"/>
    <cellStyle name="注释 3 2 2 3 2 5" xfId="793"/>
    <cellStyle name="好 3 3" xfId="794"/>
    <cellStyle name="40% - 强调文字颜色 6 2" xfId="795"/>
    <cellStyle name="计算 2 2 6 2 3" xfId="796"/>
    <cellStyle name="常规 26 5 2" xfId="797"/>
    <cellStyle name="常规 31 5 2" xfId="798"/>
    <cellStyle name="40% - 强调文字颜色 4 3 7 2" xfId="799"/>
    <cellStyle name="20% - 强调文字颜色 3 3 2 2" xfId="800"/>
    <cellStyle name="常规 2 3 6 4" xfId="801"/>
    <cellStyle name="20% - 强调文字颜色 1 6 3" xfId="802"/>
    <cellStyle name="20% - 强调文字颜色 4 2 2 6 2 2" xfId="803"/>
    <cellStyle name="好 3 4" xfId="804"/>
    <cellStyle name="40% - 强调文字颜色 6 3" xfId="805"/>
    <cellStyle name="20% - 强调文字颜色 3 3 2 3" xfId="806"/>
    <cellStyle name="20% - 强调文字颜色 1 6 4" xfId="807"/>
    <cellStyle name="好 3 5" xfId="808"/>
    <cellStyle name="40% - 强调文字颜色 6 4" xfId="809"/>
    <cellStyle name="汇总 3 2 4 4 2" xfId="810"/>
    <cellStyle name="60% - 强调文字颜色 4 2 2" xfId="811"/>
    <cellStyle name="20% - 强调文字颜色 3 3 2 4" xfId="812"/>
    <cellStyle name="20% - 强调文字颜色 1 6 5" xfId="813"/>
    <cellStyle name="注释 3 9 2 5" xfId="814"/>
    <cellStyle name="汇总 3 8 4" xfId="815"/>
    <cellStyle name="20% - 强调文字颜色 6 4 2" xfId="816"/>
    <cellStyle name="常规 15 7" xfId="817"/>
    <cellStyle name="常规 20 7" xfId="818"/>
    <cellStyle name="强调文字颜色 2 2 2 6" xfId="819"/>
    <cellStyle name="20% - 强调文字颜色 1 7" xfId="820"/>
    <cellStyle name="输出 2 2 6 2 2 2" xfId="821"/>
    <cellStyle name="常规 65 2" xfId="822"/>
    <cellStyle name="常规 70 2" xfId="823"/>
    <cellStyle name="20% - 强调文字颜色 1 7 2" xfId="824"/>
    <cellStyle name="常规 65 2 2" xfId="825"/>
    <cellStyle name="常规 70 2 2" xfId="826"/>
    <cellStyle name="汇总 2 3 2 2 4" xfId="827"/>
    <cellStyle name="40% - 强调文字颜色 1 3 2 8 2" xfId="828"/>
    <cellStyle name="注释 2 2 2 5 4 2" xfId="829"/>
    <cellStyle name="20% - 强调文字颜色 5 3 2 8" xfId="830"/>
    <cellStyle name="40% - 强调文字颜色 4 3 8 2" xfId="831"/>
    <cellStyle name="20% - 强调文字颜色 3 3 3 2" xfId="832"/>
    <cellStyle name="40% - 强调文字颜色 6 10 2" xfId="833"/>
    <cellStyle name="20% - 强调文字颜色 4 2_重大项目2月底 尹20130314陈才" xfId="834"/>
    <cellStyle name="标题 2 3 4" xfId="835"/>
    <cellStyle name="20% - 强调文字颜色 1 7 3" xfId="836"/>
    <cellStyle name="20% - 强调文字颜色 5 3 2 9" xfId="837"/>
    <cellStyle name="20% - 强调文字颜色 3 3 3 3" xfId="838"/>
    <cellStyle name="40% - 强调文字颜色 5 10" xfId="839"/>
    <cellStyle name="20% - 强调文字颜色 1 7 4" xfId="840"/>
    <cellStyle name="20% - 强调文字颜色 3 3 3 4" xfId="841"/>
    <cellStyle name="20% - 强调文字颜色 1 7 5" xfId="842"/>
    <cellStyle name="40% - 强调文字颜色 5 11" xfId="843"/>
    <cellStyle name="20% - 强调文字颜色 4 10" xfId="844"/>
    <cellStyle name="强调文字颜色 3 3 3" xfId="845"/>
    <cellStyle name="40% - 强调文字颜色 5 2 2 2" xfId="846"/>
    <cellStyle name="常规 2 10 3" xfId="847"/>
    <cellStyle name="好 2 3 2 2" xfId="848"/>
    <cellStyle name="汇总 3 9 4" xfId="849"/>
    <cellStyle name="20% - 强调文字颜色 6 5 2" xfId="850"/>
    <cellStyle name="常规 16 7" xfId="851"/>
    <cellStyle name="常规 21 7" xfId="852"/>
    <cellStyle name="注释 2 2 7 3 2" xfId="853"/>
    <cellStyle name="20% - 强调文字颜色 1 8" xfId="854"/>
    <cellStyle name="常规 65 3" xfId="855"/>
    <cellStyle name="常规 70 3" xfId="856"/>
    <cellStyle name="20% - 强调文字颜色 1 8 2" xfId="857"/>
    <cellStyle name="20% - 强调文字颜色 3 3 4 2" xfId="858"/>
    <cellStyle name="40% - 强调文字颜色 5 2 7 2 2" xfId="859"/>
    <cellStyle name="20% - 强调文字颜色 4 2 2 2 2" xfId="860"/>
    <cellStyle name="注释 3 2 2 8 2 2" xfId="861"/>
    <cellStyle name="40% - 强调文字颜色 5 2 2 4 5" xfId="862"/>
    <cellStyle name="20% - 强调文字颜色 5 10 2" xfId="863"/>
    <cellStyle name="汇总 2 2 2 10 2 2" xfId="864"/>
    <cellStyle name="20% - 强调文字颜色 1 8 3" xfId="865"/>
    <cellStyle name="20% - 强调文字颜色 3 3 4 4" xfId="866"/>
    <cellStyle name="好_重大项目2月底 尹20130314陈才 3 2" xfId="867"/>
    <cellStyle name="20% - 强调文字颜色 4 2 2 2 4" xfId="868"/>
    <cellStyle name="20% - 强调文字颜色 1 8 5" xfId="869"/>
    <cellStyle name="强调文字颜色 3 4 3" xfId="870"/>
    <cellStyle name="40% - 强调文字颜色 5 2 3 2" xfId="871"/>
    <cellStyle name="常规 2 11 3" xfId="872"/>
    <cellStyle name="常规 3 2 2 4" xfId="873"/>
    <cellStyle name="20% - 强调文字颜色 6 6 2" xfId="874"/>
    <cellStyle name="常规 17 7" xfId="875"/>
    <cellStyle name="常规 22 7" xfId="876"/>
    <cellStyle name="注释 2 2 2 5 6" xfId="877"/>
    <cellStyle name="40% - 强调文字颜色 3 2 2 4 5" xfId="878"/>
    <cellStyle name="输入 2 6 3 4" xfId="879"/>
    <cellStyle name="20% - 强调文字颜色 2 6 2" xfId="880"/>
    <cellStyle name="注释 2 2 7 3 3" xfId="881"/>
    <cellStyle name="40% - 强调文字颜色 3 2 7 2 2" xfId="882"/>
    <cellStyle name="20% - 强调文字颜色 2 2 2 2 2" xfId="883"/>
    <cellStyle name="20% - 强调文字颜色 1 9" xfId="884"/>
    <cellStyle name="常规 65 4" xfId="885"/>
    <cellStyle name="常规 70 4" xfId="886"/>
    <cellStyle name="20% - 强调文字颜色 2 2 2 2 2 2" xfId="887"/>
    <cellStyle name="20% - 强调文字颜色 1 9 2" xfId="888"/>
    <cellStyle name="20% - 强调文字颜色 2 6 2 2" xfId="889"/>
    <cellStyle name="20% - 强调文字颜色 4 3_重大项目2月底 尹20130314陈才" xfId="890"/>
    <cellStyle name="20% - 强调文字颜色 3 3 5 2" xfId="891"/>
    <cellStyle name="20% - 强调文字颜色 4 2 2 3 2" xfId="892"/>
    <cellStyle name="20% - 强调文字颜色 1 9 3" xfId="893"/>
    <cellStyle name="强调文字颜色 1 2 4" xfId="894"/>
    <cellStyle name="40% - 强调文字颜色 3 11" xfId="895"/>
    <cellStyle name="20% - 强调文字颜色 2 10" xfId="896"/>
    <cellStyle name="20% - 强调文字颜色 4 4 3" xfId="897"/>
    <cellStyle name="20% - 强调文字颜色 3 2 2 6" xfId="898"/>
    <cellStyle name="20% - 强调文字颜色 2 3 2 3 3" xfId="899"/>
    <cellStyle name="标题 1 2 8" xfId="900"/>
    <cellStyle name="常规 35 3 3" xfId="901"/>
    <cellStyle name="常规 40 3 3" xfId="902"/>
    <cellStyle name="输出 2 10 2" xfId="903"/>
    <cellStyle name="20% - 强调文字颜色 6 3 2 8 2" xfId="904"/>
    <cellStyle name="常规 5 3 2" xfId="905"/>
    <cellStyle name="强调文字颜色 1 2 4 2" xfId="906"/>
    <cellStyle name="20% - 强调文字颜色 2 10 2" xfId="907"/>
    <cellStyle name="汇总 2 8 6" xfId="908"/>
    <cellStyle name="20% - 强调文字颜色 5 4 4" xfId="909"/>
    <cellStyle name="20% - 强调文字颜色 3 2 2 7" xfId="910"/>
    <cellStyle name="20% - 强调文字颜色 2 3 2 3 4" xfId="911"/>
    <cellStyle name="强调文字颜色 1 2 4 3" xfId="912"/>
    <cellStyle name="20% - 强调文字颜色 2 10 3" xfId="913"/>
    <cellStyle name="40% - 强调文字颜色 5 3 8 2" xfId="914"/>
    <cellStyle name="20% - 强调文字颜色 4 3 3 2" xfId="915"/>
    <cellStyle name="20% - 强调文字颜色 4 4 4" xfId="916"/>
    <cellStyle name="强调文字颜色 1 2 5" xfId="917"/>
    <cellStyle name="40% - 强调文字颜色 3 12" xfId="918"/>
    <cellStyle name="20% - 强调文字颜色 2 11" xfId="919"/>
    <cellStyle name="强调文字颜色 1 2 6" xfId="920"/>
    <cellStyle name="20% - 强调文字颜色 2 12" xfId="921"/>
    <cellStyle name="20% - 强调文字颜色 4 3 3 3" xfId="922"/>
    <cellStyle name="20% - 强调文字颜色 3 2 7" xfId="923"/>
    <cellStyle name="20% - 强调文字颜色 2 2" xfId="924"/>
    <cellStyle name="20% - 强调文字颜色 2 2 5 4" xfId="925"/>
    <cellStyle name="常规 8 2 8" xfId="926"/>
    <cellStyle name="40% - 强调文字颜色 5 2 2 6 2 2" xfId="927"/>
    <cellStyle name="20% - 强调文字颜色 5 8" xfId="928"/>
    <cellStyle name="常规 69 3" xfId="929"/>
    <cellStyle name="注释 2 3 7 8" xfId="930"/>
    <cellStyle name="20% - 强调文字颜色 2 2 10" xfId="931"/>
    <cellStyle name="20% - 强调文字颜色 2 2 5 5" xfId="932"/>
    <cellStyle name="常规 8 2 9" xfId="933"/>
    <cellStyle name="60% - 强调文字颜色 1 2 3 2 2" xfId="934"/>
    <cellStyle name="差_VERA 2 2" xfId="935"/>
    <cellStyle name="20% - 强调文字颜色 2 2 2 6 2" xfId="936"/>
    <cellStyle name="20% - 强调文字颜色 5 9" xfId="937"/>
    <cellStyle name="常规 69 4" xfId="938"/>
    <cellStyle name="20% - 强调文字颜色 2 2 11" xfId="939"/>
    <cellStyle name="20% - 强调文字颜色 3 2 7 2" xfId="940"/>
    <cellStyle name="常规 17 3 4" xfId="941"/>
    <cellStyle name="40% - 强调文字颜色 3 2 7" xfId="942"/>
    <cellStyle name="20% - 强调文字颜色 2 2 2" xfId="943"/>
    <cellStyle name="常规 14 11" xfId="944"/>
    <cellStyle name="40% - 强调文字颜色 3 2 2 5" xfId="945"/>
    <cellStyle name="注释 3 2 5 4" xfId="946"/>
    <cellStyle name="20% - 强调文字颜色 2 2 9 2" xfId="947"/>
    <cellStyle name="20% - 强调文字颜色 2 2 2 10" xfId="948"/>
    <cellStyle name="注释 2 3 4 6" xfId="949"/>
    <cellStyle name="20% - 强调文字颜色 3 2 7 2 2" xfId="950"/>
    <cellStyle name="常规 17 3 4 2" xfId="951"/>
    <cellStyle name="输出 2 2 2 2" xfId="952"/>
    <cellStyle name="40% - 强调文字颜色 2 2 11" xfId="953"/>
    <cellStyle name="20% - 强调文字颜色 3 2 2 4 5" xfId="954"/>
    <cellStyle name="强调文字颜色 2 2 3 5" xfId="955"/>
    <cellStyle name="20% - 强调文字颜色 2 6" xfId="956"/>
    <cellStyle name="40% - 强调文字颜色 3 7 4" xfId="957"/>
    <cellStyle name="注释 2 2 2 6 3" xfId="958"/>
    <cellStyle name="40% - 强调文字颜色 3 2 2 5 2" xfId="959"/>
    <cellStyle name="40% - 强调文字颜色 3 2 7 2" xfId="960"/>
    <cellStyle name="20% - 强调文字颜色 2 2 2 2" xfId="961"/>
    <cellStyle name="20% - 强调文字颜色 3 4 2 2" xfId="962"/>
    <cellStyle name="60% - 强调文字颜色 1 2 2 2" xfId="963"/>
    <cellStyle name="20% - 强调文字颜色 2 6 3" xfId="964"/>
    <cellStyle name="注释 2 2 7 3 4" xfId="965"/>
    <cellStyle name="20% - 强调文字颜色 2 2 2 2 3" xfId="966"/>
    <cellStyle name="注释 2 2 2 6 3 3" xfId="967"/>
    <cellStyle name="20% - 强调文字颜色 6 2 2 7 2" xfId="968"/>
    <cellStyle name="60% - 强调文字颜色 1 2 2 3" xfId="969"/>
    <cellStyle name="20% - 强调文字颜色 2 6 4" xfId="970"/>
    <cellStyle name="20% - 强调文字颜色 2 2 2 2 4" xfId="971"/>
    <cellStyle name="60% - 强调文字颜色 1 2 2 4" xfId="972"/>
    <cellStyle name="20% - 强调文字颜色 2 6 5" xfId="973"/>
    <cellStyle name="20% - 强调文字颜色 2 2 2 2 5" xfId="974"/>
    <cellStyle name="强调文字颜色 2 2 3 6" xfId="975"/>
    <cellStyle name="检查单元格 2 3 2 2" xfId="976"/>
    <cellStyle name="20% - 强调文字颜色 2 7" xfId="977"/>
    <cellStyle name="常规 66 2" xfId="978"/>
    <cellStyle name="常规 71 2" xfId="979"/>
    <cellStyle name="输入 2 6 4 2" xfId="980"/>
    <cellStyle name="40% - 强调文字颜色 3 7 5" xfId="981"/>
    <cellStyle name="注释 2 2 2 6 4" xfId="982"/>
    <cellStyle name="40% - 强调文字颜色 3 2 2 5 3" xfId="983"/>
    <cellStyle name="40% - 强调文字颜色 3 2 7 3" xfId="984"/>
    <cellStyle name="20% - 强调文字颜色 2 2 2 3" xfId="985"/>
    <cellStyle name="计算 2 7 5" xfId="986"/>
    <cellStyle name="20% - 强调文字颜色 2 2_重大项目2月底 尹20130314陈才" xfId="987"/>
    <cellStyle name="20% - 强调文字颜色 2 7 2" xfId="988"/>
    <cellStyle name="注释 2 2 2 6 6" xfId="989"/>
    <cellStyle name="常规 66 2 2" xfId="990"/>
    <cellStyle name="20% - 强调文字颜色 2 2 2 5" xfId="991"/>
    <cellStyle name="20% - 强调文字颜色 2 9" xfId="992"/>
    <cellStyle name="20% - 强调文字颜色 2 2 2 3 2" xfId="993"/>
    <cellStyle name="常规 66 4" xfId="994"/>
    <cellStyle name="常规 71 4" xfId="995"/>
    <cellStyle name="20% - 强调文字颜色 2 9 2" xfId="996"/>
    <cellStyle name="20% - 强调文字颜色 2 2 2 3 2 2" xfId="997"/>
    <cellStyle name="20% - 强调文字颜色 2 7 2 2" xfId="998"/>
    <cellStyle name="计算 2 2 11" xfId="999"/>
    <cellStyle name="20% - 强调文字颜色 2 2 2 5 2" xfId="1000"/>
    <cellStyle name="20% - 强调文字颜色 4 9" xfId="1001"/>
    <cellStyle name="常规 68 4" xfId="1002"/>
    <cellStyle name="60% - 强调文字颜色 1 2 3 2" xfId="1003"/>
    <cellStyle name="20% - 强调文字颜色 2 7 3" xfId="1004"/>
    <cellStyle name="注释 2 2 2 6 7" xfId="1005"/>
    <cellStyle name="差_VERA 2" xfId="1006"/>
    <cellStyle name="20% - 强调文字颜色 2 2 2 6" xfId="1007"/>
    <cellStyle name="20% - 强调文字颜色 2 2 2 3 3" xfId="1008"/>
    <cellStyle name="20% - 强调文字颜色 6 2 2 8 2" xfId="1009"/>
    <cellStyle name="60% - 强调文字颜色 1 2 3 3" xfId="1010"/>
    <cellStyle name="20% - 强调文字颜色 2 7 4" xfId="1011"/>
    <cellStyle name="注释 2 2 2 6 8" xfId="1012"/>
    <cellStyle name="差_VERA 3" xfId="1013"/>
    <cellStyle name="20% - 强调文字颜色 2 2 2 7" xfId="1014"/>
    <cellStyle name="20% - 强调文字颜色 2 2 2 3 4" xfId="1015"/>
    <cellStyle name="注释 2 2 7 4 2" xfId="1016"/>
    <cellStyle name="20% - 强调文字颜色 2 8" xfId="1017"/>
    <cellStyle name="常规 66 3" xfId="1018"/>
    <cellStyle name="常规 71 3" xfId="1019"/>
    <cellStyle name="40% - 强调文字颜色 3 2 7 4" xfId="1020"/>
    <cellStyle name="20% - 强调文字颜色 2 2 2 4" xfId="1021"/>
    <cellStyle name="20% - 强调文字颜色 3 9" xfId="1022"/>
    <cellStyle name="20% - 强调文字颜色 2 2 2 4 2" xfId="1023"/>
    <cellStyle name="常规 67 4" xfId="1024"/>
    <cellStyle name="20% - 强调文字颜色 2 2 3 5" xfId="1025"/>
    <cellStyle name="20% - 强调文字颜色 2 8 2" xfId="1026"/>
    <cellStyle name="20% - 强调文字颜色 2 2 2 4 3" xfId="1027"/>
    <cellStyle name="40% - 强调文字颜色 2 10" xfId="1028"/>
    <cellStyle name="20% - 强调文字颜色 2 8 3" xfId="1029"/>
    <cellStyle name="60% - 强调文字颜色 1 2 4 2" xfId="1030"/>
    <cellStyle name="常规 68 5" xfId="1031"/>
    <cellStyle name="20% - 强调文字颜色 5 2 2 10" xfId="1032"/>
    <cellStyle name="汇总 3 2 6 2 2 2" xfId="1033"/>
    <cellStyle name="20% - 强调文字颜色 2 2 2 5 3" xfId="1034"/>
    <cellStyle name="计算 2 2 12" xfId="1035"/>
    <cellStyle name="20% - 强调文字颜色 2 9 3" xfId="1036"/>
    <cellStyle name="60% - 强调文字颜色 1 2 5 2" xfId="1037"/>
    <cellStyle name="常规 17 3 6" xfId="1038"/>
    <cellStyle name="20% - 强调文字颜色 3 2 7 4" xfId="1039"/>
    <cellStyle name="20% - 强调文字颜色 6 2 2 3 3" xfId="1040"/>
    <cellStyle name="百分比 2 2 2 3" xfId="1041"/>
    <cellStyle name="40% - 强调文字颜色 3 2 2 7" xfId="1042"/>
    <cellStyle name="20% - 强调文字颜色 5 9 2" xfId="1043"/>
    <cellStyle name="20% - 强调文字颜色 2 2 2 6 2 2" xfId="1044"/>
    <cellStyle name="注释 3 5 7" xfId="1045"/>
    <cellStyle name="差_VERA 2 2 2" xfId="1046"/>
    <cellStyle name="20% - 强调文字颜色 2 2 4" xfId="1047"/>
    <cellStyle name="40% - 强调文字颜色 3 2 9" xfId="1048"/>
    <cellStyle name="20% - 强调文字颜色 2 2 2 6 3" xfId="1049"/>
    <cellStyle name="20% - 强调文字颜色 6 2 4 2 2" xfId="1050"/>
    <cellStyle name="20% - 强调文字颜色 2 2 2 6 4" xfId="1051"/>
    <cellStyle name="20% - 强调文字颜色 6 9" xfId="1052"/>
    <cellStyle name="20% - 强调文字颜色 2 2 2 7 2" xfId="1053"/>
    <cellStyle name="差_VERA 3 2" xfId="1054"/>
    <cellStyle name="汇总 2 13" xfId="1055"/>
    <cellStyle name="40% - 强调文字颜色 5 2 6" xfId="1056"/>
    <cellStyle name="20% - 强调文字颜色 2 2 2 8" xfId="1057"/>
    <cellStyle name="差_VERA 4" xfId="1058"/>
    <cellStyle name="20% - 强调文字颜色 2 7 5" xfId="1059"/>
    <cellStyle name="60% - 强调文字颜色 1 2 3 4" xfId="1060"/>
    <cellStyle name="20% - 强调文字颜色 2 2 2 8 2" xfId="1061"/>
    <cellStyle name="差_VERA 4 2" xfId="1062"/>
    <cellStyle name="注释 2 2 4 2 5" xfId="1063"/>
    <cellStyle name="40% - 强调文字颜色 5 3 6" xfId="1064"/>
    <cellStyle name="常规 2 2 2 4 2" xfId="1065"/>
    <cellStyle name="40% - 强调文字颜色 4 2 3 2 2" xfId="1066"/>
    <cellStyle name="强调文字颜色 1 2" xfId="1067"/>
    <cellStyle name="注释 3 2 3 3 3" xfId="1068"/>
    <cellStyle name="20% - 强调文字颜色 2 2 2 9" xfId="1069"/>
    <cellStyle name="差_VERA 5" xfId="1070"/>
    <cellStyle name="60% - 强调文字颜色 1 2 3 5" xfId="1071"/>
    <cellStyle name="常规 17 3 5" xfId="1072"/>
    <cellStyle name="20% - 强调文字颜色 3 2 7 3" xfId="1073"/>
    <cellStyle name="20% - 强调文字颜色 6 2 2 3 2" xfId="1074"/>
    <cellStyle name="40% - 强调文字颜色 1 2 2 4 2 2" xfId="1075"/>
    <cellStyle name="百分比 2 2 2 2" xfId="1076"/>
    <cellStyle name="40% - 强调文字颜色 3 2 2 6" xfId="1077"/>
    <cellStyle name="20% - 强调文字颜色 2 2 3" xfId="1078"/>
    <cellStyle name="40% - 强调文字颜色 3 2 8" xfId="1079"/>
    <cellStyle name="20% - 强调文字颜色 3 6 2" xfId="1080"/>
    <cellStyle name="输入 2 7 3 4" xfId="1081"/>
    <cellStyle name="20% - 强调文字颜色 2 2 3 2 2" xfId="1082"/>
    <cellStyle name="注释 2 2 8 3 3" xfId="1083"/>
    <cellStyle name="40% - 强调文字颜色 3 2 2 6 2 2" xfId="1084"/>
    <cellStyle name="输入 2 2 5 7" xfId="1085"/>
    <cellStyle name="注释 2 2 2 7 3 2" xfId="1086"/>
    <cellStyle name="常规 67 2" xfId="1087"/>
    <cellStyle name="20% - 强调文字颜色 3 7" xfId="1088"/>
    <cellStyle name="20% - 强调文字颜色 2 2 3 3" xfId="1089"/>
    <cellStyle name="40% - 强调文字颜色 3 2 2 6 3" xfId="1090"/>
    <cellStyle name="警告文本 2 2" xfId="1091"/>
    <cellStyle name="注释 2 2 2 7 4" xfId="1092"/>
    <cellStyle name="40% - 强调文字颜色 3 8 5" xfId="1093"/>
    <cellStyle name="常规 67 3" xfId="1094"/>
    <cellStyle name="20% - 强调文字颜色 3 8" xfId="1095"/>
    <cellStyle name="20% - 强调文字颜色 2 2 3 4" xfId="1096"/>
    <cellStyle name="40% - 强调文字颜色 3 2 2 6 4" xfId="1097"/>
    <cellStyle name="警告文本 2 3" xfId="1098"/>
    <cellStyle name="注释 2 2 2 7 5" xfId="1099"/>
    <cellStyle name="常规 3 3 9" xfId="1100"/>
    <cellStyle name="20% - 强调文字颜色 4 6" xfId="1101"/>
    <cellStyle name="20% - 强调文字颜色 2 3_重大项目2月底 尹20130314陈才" xfId="1102"/>
    <cellStyle name="40% - 强调文字颜色 3 2 2 7 2" xfId="1103"/>
    <cellStyle name="注释 2 2 2 8 3" xfId="1104"/>
    <cellStyle name="20% - 强调文字颜色 2 2 4 2" xfId="1105"/>
    <cellStyle name="40% - 强调文字颜色 3 2 9 2" xfId="1106"/>
    <cellStyle name="20% - 强调文字颜色 4 6 2" xfId="1107"/>
    <cellStyle name="输入 2 8 3 4" xfId="1108"/>
    <cellStyle name="注释 2 2 7" xfId="1109"/>
    <cellStyle name="注释 3 2 15" xfId="1110"/>
    <cellStyle name="20% - 强调文字颜色 2 2 4 2 2" xfId="1111"/>
    <cellStyle name="注释 2 2 9 3 3" xfId="1112"/>
    <cellStyle name="40% - 强调文字颜色 5 3 2 5 3" xfId="1113"/>
    <cellStyle name="注释 2 2 2 8 3 2" xfId="1114"/>
    <cellStyle name="注释 3 2 6 8" xfId="1115"/>
    <cellStyle name="常规 68 2" xfId="1116"/>
    <cellStyle name="20% - 强调文字颜色 4 7" xfId="1117"/>
    <cellStyle name="20% - 强调文字颜色 2 2 4 3" xfId="1118"/>
    <cellStyle name="常规 68 3" xfId="1119"/>
    <cellStyle name="好_RESULTS_重大项目2月底 尹20130314陈才 2 2 2" xfId="1120"/>
    <cellStyle name="汇总 2 2 5 2 2 2" xfId="1121"/>
    <cellStyle name="20% - 强调文字颜色 4 8" xfId="1122"/>
    <cellStyle name="计算 2 2 10" xfId="1123"/>
    <cellStyle name="20% - 强调文字颜色 2 2 4 4" xfId="1124"/>
    <cellStyle name="20% - 强调文字颜色 2 3 2 8 2" xfId="1125"/>
    <cellStyle name="20% - 强调文字颜色 6 3 2 2 2 2" xfId="1126"/>
    <cellStyle name="20% - 强调文字颜色 2 2 5" xfId="1127"/>
    <cellStyle name="20% - 强调文字颜色 5 9 3" xfId="1128"/>
    <cellStyle name="注释 3 5 8" xfId="1129"/>
    <cellStyle name="40% - 强调文字颜色 3 2 2 8" xfId="1130"/>
    <cellStyle name="60% - 强调文字颜色 6 3 2 2" xfId="1131"/>
    <cellStyle name="20% - 强调文字颜色 6 2 2 3 4" xfId="1132"/>
    <cellStyle name="20% - 强调文字颜色 5 6" xfId="1133"/>
    <cellStyle name="常规 8 2 6" xfId="1134"/>
    <cellStyle name="20% - 强调文字颜色 2 2 5 2" xfId="1135"/>
    <cellStyle name="40% - 强调文字颜色 3 2 2 8 2" xfId="1136"/>
    <cellStyle name="注释 2 2 2 9 3" xfId="1137"/>
    <cellStyle name="20% - 强调文字颜色 3 2 4 4" xfId="1138"/>
    <cellStyle name="20% - 强调文字颜色 5 6 2" xfId="1139"/>
    <cellStyle name="输入 2 9 3 4" xfId="1140"/>
    <cellStyle name="注释 3 2 7" xfId="1141"/>
    <cellStyle name="常规 8 2 6 2" xfId="1142"/>
    <cellStyle name="20% - 强调文字颜色 2 2 5 2 2" xfId="1143"/>
    <cellStyle name="常规 69 2" xfId="1144"/>
    <cellStyle name="注释 3 3 6 2 5" xfId="1145"/>
    <cellStyle name="20% - 强调文字颜色 5 7" xfId="1146"/>
    <cellStyle name="常规 8 2 7" xfId="1147"/>
    <cellStyle name="20% - 强调文字颜色 2 2 5 3" xfId="1148"/>
    <cellStyle name="20% - 强调文字颜色 2 2 6" xfId="1149"/>
    <cellStyle name="40% - 强调文字颜色 3 2 2 9" xfId="1150"/>
    <cellStyle name="汇总 2 2 2 3 2 2" xfId="1151"/>
    <cellStyle name="20% - 强调文字颜色 6 6" xfId="1152"/>
    <cellStyle name="好 2 3 3" xfId="1153"/>
    <cellStyle name="60% - 强调文字颜色 6 2 8" xfId="1154"/>
    <cellStyle name="40% - 强调文字颜色 5 2 3" xfId="1155"/>
    <cellStyle name="常规 8 3 6" xfId="1156"/>
    <cellStyle name="20% - 强调文字颜色 2 2 6 2" xfId="1157"/>
    <cellStyle name="注释 3 2 2 4" xfId="1158"/>
    <cellStyle name="20% - 强调文字颜色 6 7" xfId="1159"/>
    <cellStyle name="40% - 强调文字颜色 3 4 2 2" xfId="1160"/>
    <cellStyle name="好 2 3 4" xfId="1161"/>
    <cellStyle name="40% - 强调文字颜色 5 2 4" xfId="1162"/>
    <cellStyle name="20% - 强调文字颜色 2 2 6 3" xfId="1163"/>
    <cellStyle name="注释 3 2 2 5" xfId="1164"/>
    <cellStyle name="20% - 强调文字颜色 2 2 7" xfId="1165"/>
    <cellStyle name="20% - 强调文字颜色 2 2 7 2" xfId="1166"/>
    <cellStyle name="输入 2 3 2 3" xfId="1167"/>
    <cellStyle name="注释 3 2 3 4" xfId="1168"/>
    <cellStyle name="20% - 强调文字颜色 2 2 7 3" xfId="1169"/>
    <cellStyle name="输入 2 3 2 4" xfId="1170"/>
    <cellStyle name="注释 3 2 3 5" xfId="1171"/>
    <cellStyle name="20% - 强调文字颜色 2 2 7 4" xfId="1172"/>
    <cellStyle name="输入 2 3 2 5" xfId="1173"/>
    <cellStyle name="注释 3 2 3 6" xfId="1174"/>
    <cellStyle name="20% - 强调文字颜色 2 2 8" xfId="1175"/>
    <cellStyle name="20% - 强调文字颜色 2 2 8 2" xfId="1176"/>
    <cellStyle name="输入 2 3 3 3" xfId="1177"/>
    <cellStyle name="注释 2 2 14" xfId="1178"/>
    <cellStyle name="注释 3 2 4 4" xfId="1179"/>
    <cellStyle name="20% - 强调文字颜色 3 2 2 4 2" xfId="1180"/>
    <cellStyle name="20% - 强调文字颜色 3 2 8" xfId="1181"/>
    <cellStyle name="20% - 强调文字颜色 5 4 2 2" xfId="1182"/>
    <cellStyle name="汇总 2 8 4 2" xfId="1183"/>
    <cellStyle name="20% - 强调文字颜色 2 3" xfId="1184"/>
    <cellStyle name="强调文字颜色 2 2 3 2" xfId="1185"/>
    <cellStyle name="20% - 强调文字颜色 3 2_重大项目2月底 尹20130314陈才" xfId="1186"/>
    <cellStyle name="20% - 强调文字颜色 6 8 2 2" xfId="1187"/>
    <cellStyle name="20% - 强调文字颜色 5 3 2 4 4" xfId="1188"/>
    <cellStyle name="百分比 3 4 4" xfId="1189"/>
    <cellStyle name="汇总 2 12 2 2" xfId="1190"/>
    <cellStyle name="40% - 强调文字颜色 5 2 5 2 2" xfId="1191"/>
    <cellStyle name="20% - 强调文字颜色 6 3 4 5" xfId="1192"/>
    <cellStyle name="20% - 强调文字颜色 2 3 10" xfId="1193"/>
    <cellStyle name="20% - 强调文字颜色 3 2 2 4 2 2" xfId="1194"/>
    <cellStyle name="计算 2 3 7" xfId="1195"/>
    <cellStyle name="20% - 强调文字颜色 3 2 8 2" xfId="1196"/>
    <cellStyle name="汇总 2 2 9 2 3" xfId="1197"/>
    <cellStyle name="40% - 强调文字颜色 3 2 3 5" xfId="1198"/>
    <cellStyle name="常规 40" xfId="1199"/>
    <cellStyle name="常规 35" xfId="1200"/>
    <cellStyle name="注释 2 2 2 2 6" xfId="1201"/>
    <cellStyle name="20% - 强调文字颜色 2 3 2" xfId="1202"/>
    <cellStyle name="40% - 强调文字颜色 3 3 7" xfId="1203"/>
    <cellStyle name="强调文字颜色 2 2 3 2 2" xfId="1204"/>
    <cellStyle name="常规 40 2" xfId="1205"/>
    <cellStyle name="常规 35 2" xfId="1206"/>
    <cellStyle name="20% - 强调文字颜色 2 3 2 2" xfId="1207"/>
    <cellStyle name="40% - 强调文字颜色 3 3 7 2" xfId="1208"/>
    <cellStyle name="40% - 强调文字颜色 4 7 4" xfId="1209"/>
    <cellStyle name="20% - 强调文字颜色 2 3 2 2 2 2" xfId="1210"/>
    <cellStyle name="常规 51" xfId="1211"/>
    <cellStyle name="常规 46" xfId="1212"/>
    <cellStyle name="20% - 强调文字颜色 2 3 8" xfId="1213"/>
    <cellStyle name="常规 40 3" xfId="1214"/>
    <cellStyle name="常规 35 3" xfId="1215"/>
    <cellStyle name="20% - 强调文字颜色 2 3 2 3" xfId="1216"/>
    <cellStyle name="40% - 强调文字颜色 4 7 5" xfId="1217"/>
    <cellStyle name="输入 2 7 4 2" xfId="1218"/>
    <cellStyle name="常规 40 3 2" xfId="1219"/>
    <cellStyle name="常规 35 3 2" xfId="1220"/>
    <cellStyle name="标题 1 2 7" xfId="1221"/>
    <cellStyle name="20% - 强调文字颜色 2 3 2 3 2" xfId="1222"/>
    <cellStyle name="20% - 强调文字颜色 3 2 2 5" xfId="1223"/>
    <cellStyle name="常规 40 4" xfId="1224"/>
    <cellStyle name="常规 35 4" xfId="1225"/>
    <cellStyle name="20% - 强调文字颜色 2 3 2 4" xfId="1226"/>
    <cellStyle name="40% - 强调文字颜色 3 3 2 10" xfId="1227"/>
    <cellStyle name="20% - 强调文字颜色 6 2_重大项目2月底 尹20130314陈才" xfId="1228"/>
    <cellStyle name="常规 40 4 2" xfId="1229"/>
    <cellStyle name="常规 35 4 2" xfId="1230"/>
    <cellStyle name="20% - 强调文字颜色 2 3 2 4 2" xfId="1231"/>
    <cellStyle name="20% - 强调文字颜色 3 2 3 5" xfId="1232"/>
    <cellStyle name="常规 10 4 3" xfId="1233"/>
    <cellStyle name="20% - 强调文字颜色 4 3 8" xfId="1234"/>
    <cellStyle name="汇总 2 2 2 2 2" xfId="1235"/>
    <cellStyle name="20% - 强调文字颜色 4 3 2 6" xfId="1236"/>
    <cellStyle name="20% - 强调文字颜色 2 3 2 4 2 2" xfId="1237"/>
    <cellStyle name="40% - 强调文字颜色 5 3_重大项目2月底 尹20130314陈才" xfId="1238"/>
    <cellStyle name="常规 40 4 3" xfId="1239"/>
    <cellStyle name="常规 35 4 3" xfId="1240"/>
    <cellStyle name="20% - 强调文字颜色 2 3 2 4 3" xfId="1241"/>
    <cellStyle name="20% - 强调文字颜色 2 3 2 4 4" xfId="1242"/>
    <cellStyle name="常规 5 4 3" xfId="1243"/>
    <cellStyle name="40% - 强调文字颜色 2 2 5 2 2" xfId="1244"/>
    <cellStyle name="20% - 强调文字颜色 2 3 2 4 5" xfId="1245"/>
    <cellStyle name="40% - 强调文字颜色 6 3 3 2" xfId="1246"/>
    <cellStyle name="常规 67 2 2" xfId="1247"/>
    <cellStyle name="20% - 强调文字颜色 3 7 2" xfId="1248"/>
    <cellStyle name="常规 40 5" xfId="1249"/>
    <cellStyle name="常规 35 5" xfId="1250"/>
    <cellStyle name="20% - 强调文字颜色 2 3 2 5" xfId="1251"/>
    <cellStyle name="差_VERA_1" xfId="1252"/>
    <cellStyle name="20% - 强调文字颜色 3 7 2 2" xfId="1253"/>
    <cellStyle name="常规 40 5 2" xfId="1254"/>
    <cellStyle name="常规 35 5 2" xfId="1255"/>
    <cellStyle name="20% - 强调文字颜色 2 3 2 5 2" xfId="1256"/>
    <cellStyle name="注释 3 2 2 7 2 5" xfId="1257"/>
    <cellStyle name="20% - 强调文字颜色 2 3 2 5 3" xfId="1258"/>
    <cellStyle name="20% - 强调文字颜色 3 7 3" xfId="1259"/>
    <cellStyle name="常规 40 6" xfId="1260"/>
    <cellStyle name="常规 35 6" xfId="1261"/>
    <cellStyle name="20% - 强调文字颜色 2 3 2 6" xfId="1262"/>
    <cellStyle name="千位分隔 2 4 2" xfId="1263"/>
    <cellStyle name="常规 40 6 2" xfId="1264"/>
    <cellStyle name="常规 35 6 2" xfId="1265"/>
    <cellStyle name="20% - 强调文字颜色 2 3 2 6 2" xfId="1266"/>
    <cellStyle name="千位分隔 2 4 2 2" xfId="1267"/>
    <cellStyle name="注释 2 10 7" xfId="1268"/>
    <cellStyle name="20% - 强调文字颜色 3 2 5 5" xfId="1269"/>
    <cellStyle name="警告文本 2 2 3 2" xfId="1270"/>
    <cellStyle name="20% - 强调文字颜色 2 3 2 6 3" xfId="1271"/>
    <cellStyle name="注释 2 10 8" xfId="1272"/>
    <cellStyle name="常规 5 6 2" xfId="1273"/>
    <cellStyle name="40% - 强调文字颜色 6 2 2 2 2" xfId="1274"/>
    <cellStyle name="20% - 强调文字颜色 6 3 4 2 2" xfId="1275"/>
    <cellStyle name="警告文本 2 2 3 4" xfId="1276"/>
    <cellStyle name="20% - 强调文字颜色 2 3 2 6 4" xfId="1277"/>
    <cellStyle name="40% - 强调文字颜色 6 2 2 2 3" xfId="1278"/>
    <cellStyle name="20% - 强调文字颜色 4 2 6 2" xfId="1279"/>
    <cellStyle name="20% - 强调文字颜色 3 7 4" xfId="1280"/>
    <cellStyle name="常规 40 7" xfId="1281"/>
    <cellStyle name="常规 35 7" xfId="1282"/>
    <cellStyle name="汇总 2 2 2 5 2 2 2" xfId="1283"/>
    <cellStyle name="20% - 强调文字颜色 2 3 2 7" xfId="1284"/>
    <cellStyle name="千位分隔 2 4 3" xfId="1285"/>
    <cellStyle name="20% - 强调文字颜色 2 3 2 7 2" xfId="1286"/>
    <cellStyle name="40% - 强调文字颜色 3 3 2 2 2 2" xfId="1287"/>
    <cellStyle name="20% - 强调文字颜色 2 3 2 9" xfId="1288"/>
    <cellStyle name="千位分隔 2 4 5" xfId="1289"/>
    <cellStyle name="40% - 强调文字颜色 4 2 4 2 2" xfId="1290"/>
    <cellStyle name="注释 2 2 13 3" xfId="1291"/>
    <cellStyle name="注释 3 2 4 3 3" xfId="1292"/>
    <cellStyle name="40% - 强调文字颜色 1 10" xfId="1293"/>
    <cellStyle name="20% - 强调文字颜色 6 2 2 4 2" xfId="1294"/>
    <cellStyle name="40% - 强调文字颜色 4 3 2 10" xfId="1295"/>
    <cellStyle name="常规 41" xfId="1296"/>
    <cellStyle name="常规 36" xfId="1297"/>
    <cellStyle name="注释 2 2 2 2 7" xfId="1298"/>
    <cellStyle name="20% - 强调文字颜色 2 3 3" xfId="1299"/>
    <cellStyle name="40% - 强调文字颜色 3 3 8" xfId="1300"/>
    <cellStyle name="计算 2 2 3 2 2 2" xfId="1301"/>
    <cellStyle name="常规 106" xfId="1302"/>
    <cellStyle name="20% - 强调文字颜色 6 2 2 4 2 2" xfId="1303"/>
    <cellStyle name="40% - 强调文字颜色 1 10 2" xfId="1304"/>
    <cellStyle name="常规 41 2" xfId="1305"/>
    <cellStyle name="常规 36 2" xfId="1306"/>
    <cellStyle name="20% - 强调文字颜色 2 3 3 2" xfId="1307"/>
    <cellStyle name="40% - 强调文字颜色 3 3 8 2" xfId="1308"/>
    <cellStyle name="40% - 强调文字颜色 4 8 4" xfId="1309"/>
    <cellStyle name="常规 41 2 2" xfId="1310"/>
    <cellStyle name="常规 36 2 2" xfId="1311"/>
    <cellStyle name="百分比 10" xfId="1312"/>
    <cellStyle name="20% - 强调文字颜色 2 3 3 2 2" xfId="1313"/>
    <cellStyle name="注释 2 3 8 3 3" xfId="1314"/>
    <cellStyle name="常规 41 3" xfId="1315"/>
    <cellStyle name="常规 36 3" xfId="1316"/>
    <cellStyle name="20% - 强调文字颜色 2 3 3 3" xfId="1317"/>
    <cellStyle name="40% - 强调文字颜色 4 8 5" xfId="1318"/>
    <cellStyle name="常规 41 4" xfId="1319"/>
    <cellStyle name="常规 36 4" xfId="1320"/>
    <cellStyle name="20% - 强调文字颜色 2 3 3 4" xfId="1321"/>
    <cellStyle name="20% - 强调文字颜色 3 8 2" xfId="1322"/>
    <cellStyle name="常规 41 5" xfId="1323"/>
    <cellStyle name="常规 36 5" xfId="1324"/>
    <cellStyle name="20% - 强调文字颜色 2 3 3 5" xfId="1325"/>
    <cellStyle name="20% - 强调文字颜色 6 2 2 4 3" xfId="1326"/>
    <cellStyle name="40% - 强调文字颜色 1 11" xfId="1327"/>
    <cellStyle name="常规 42" xfId="1328"/>
    <cellStyle name="常规 37" xfId="1329"/>
    <cellStyle name="注释 2 2 2 2 8" xfId="1330"/>
    <cellStyle name="常规 3 3 4 2 2" xfId="1331"/>
    <cellStyle name="20% - 强调文字颜色 2 3 4" xfId="1332"/>
    <cellStyle name="40% - 强调文字颜色 3 3 9" xfId="1333"/>
    <cellStyle name="常规 42 2" xfId="1334"/>
    <cellStyle name="常规 37 2" xfId="1335"/>
    <cellStyle name="20% - 强调文字颜色 2 3 4 2" xfId="1336"/>
    <cellStyle name="40% - 强调文字颜色 1 2 6" xfId="1337"/>
    <cellStyle name="常规 42 2 2" xfId="1338"/>
    <cellStyle name="常规 37 2 2" xfId="1339"/>
    <cellStyle name="20% - 强调文字颜色 2 3 4 2 2" xfId="1340"/>
    <cellStyle name="40% - 强调文字颜色 1 2 6 2" xfId="1341"/>
    <cellStyle name="注释 2 3 9 3 3" xfId="1342"/>
    <cellStyle name="常规 42 3" xfId="1343"/>
    <cellStyle name="常规 37 3" xfId="1344"/>
    <cellStyle name="20% - 强调文字颜色 2 3 4 3" xfId="1345"/>
    <cellStyle name="40% - 强调文字颜色 1 2 7" xfId="1346"/>
    <cellStyle name="20% - 强调文字颜色 6 2 2 4 4" xfId="1347"/>
    <cellStyle name="40% - 强调文字颜色 1 12" xfId="1348"/>
    <cellStyle name="常规 43" xfId="1349"/>
    <cellStyle name="常规 38" xfId="1350"/>
    <cellStyle name="20% - 强调文字颜色 2 3 5" xfId="1351"/>
    <cellStyle name="常规 43 2" xfId="1352"/>
    <cellStyle name="常规 38 2" xfId="1353"/>
    <cellStyle name="20% - 强调文字颜色 2 3 5 2" xfId="1354"/>
    <cellStyle name="40% - 强调文字颜色 1 3 6" xfId="1355"/>
    <cellStyle name="20% - 强调文字颜色 3 2 2 2 2 2" xfId="1356"/>
    <cellStyle name="常规 43 3" xfId="1357"/>
    <cellStyle name="常规 38 3" xfId="1358"/>
    <cellStyle name="20% - 强调文字颜色 2 3 5 3" xfId="1359"/>
    <cellStyle name="40% - 强调文字颜色 1 3 7" xfId="1360"/>
    <cellStyle name="常规 44 2" xfId="1361"/>
    <cellStyle name="常规 39 2" xfId="1362"/>
    <cellStyle name="20% - 强调文字颜色 2 3 6 2" xfId="1363"/>
    <cellStyle name="注释 3 3 2 4" xfId="1364"/>
    <cellStyle name="20% - 强调文字颜色 3 3 2 2 3" xfId="1365"/>
    <cellStyle name="注释 3 3 7 3 4" xfId="1366"/>
    <cellStyle name="40% - 强调文字颜色 6 2 3" xfId="1367"/>
    <cellStyle name="20% - 强调文字颜色 4 2 10" xfId="1368"/>
    <cellStyle name="常规 6 6" xfId="1369"/>
    <cellStyle name="常规 4 4 4" xfId="1370"/>
    <cellStyle name="40% - 强调文字颜色 6 2 3 2" xfId="1371"/>
    <cellStyle name="常规 44 2 2" xfId="1372"/>
    <cellStyle name="常规 39 2 2" xfId="1373"/>
    <cellStyle name="20% - 强调文字颜色 2 3 6 2 2" xfId="1374"/>
    <cellStyle name="注释 3 3 2 4 2" xfId="1375"/>
    <cellStyle name="常规 44 4" xfId="1376"/>
    <cellStyle name="常规 39 4" xfId="1377"/>
    <cellStyle name="常规 18 3 2 2" xfId="1378"/>
    <cellStyle name="20% - 强调文字颜色 2 3 6 4" xfId="1379"/>
    <cellStyle name="注释 3 3 2 6" xfId="1380"/>
    <cellStyle name="20% - 强调文字颜色 3 3 2 2 5" xfId="1381"/>
    <cellStyle name="40% - 强调文字颜色 6 2 5" xfId="1382"/>
    <cellStyle name="汇总 2 6 2" xfId="1383"/>
    <cellStyle name="常规 50" xfId="1384"/>
    <cellStyle name="常规 45" xfId="1385"/>
    <cellStyle name="20% - 强调文字颜色 2 3 7" xfId="1386"/>
    <cellStyle name="常规 50 2" xfId="1387"/>
    <cellStyle name="常规 45 2" xfId="1388"/>
    <cellStyle name="20% - 强调文字颜色 2 3 7 2" xfId="1389"/>
    <cellStyle name="输入 2 4 2 3" xfId="1390"/>
    <cellStyle name="注释 3 3 3 4" xfId="1391"/>
    <cellStyle name="20% - 强调文字颜色 3 3 2 3 3" xfId="1392"/>
    <cellStyle name="40% - 强调文字颜色 6 3 3" xfId="1393"/>
    <cellStyle name="常规 51 2" xfId="1394"/>
    <cellStyle name="常规 46 2" xfId="1395"/>
    <cellStyle name="20% - 强调文字颜色 2 3 8 2" xfId="1396"/>
    <cellStyle name="输入 2 4 3 3" xfId="1397"/>
    <cellStyle name="注释 3 3 4 4" xfId="1398"/>
    <cellStyle name="20% - 强调文字颜色 3 3 2 4 3" xfId="1399"/>
    <cellStyle name="60% - 强调文字颜色 4 2 2 3" xfId="1400"/>
    <cellStyle name="注释 2 2 5 3 2" xfId="1401"/>
    <cellStyle name="40% - 强调文字颜色 6 4 3" xfId="1402"/>
    <cellStyle name="20% - 强调文字颜色 6 2 2 5 2" xfId="1403"/>
    <cellStyle name="常规 91" xfId="1404"/>
    <cellStyle name="常规 86" xfId="1405"/>
    <cellStyle name="注释 2 2 2 3 7" xfId="1406"/>
    <cellStyle name="20% - 强调文字颜色 2 4 3" xfId="1407"/>
    <cellStyle name="20% - 强调文字颜色 6 2 2 5 3" xfId="1408"/>
    <cellStyle name="常规 92" xfId="1409"/>
    <cellStyle name="常规 87" xfId="1410"/>
    <cellStyle name="注释 2 2 2 3 8" xfId="1411"/>
    <cellStyle name="20% - 强调文字颜色 2 4 4" xfId="1412"/>
    <cellStyle name="20% - 强调文字颜色 3 2 2 4 4" xfId="1413"/>
    <cellStyle name="40% - 强调文字颜色 2 2 10" xfId="1414"/>
    <cellStyle name="20% - 强调文字颜色 2 5" xfId="1415"/>
    <cellStyle name="汇总 2 3 10 2 2" xfId="1416"/>
    <cellStyle name="强调文字颜色 2 2 3 4" xfId="1417"/>
    <cellStyle name="20% - 强调文字颜色 2 5 2" xfId="1418"/>
    <cellStyle name="千位[0]_laroux" xfId="1419"/>
    <cellStyle name="输入 2 6 2 4" xfId="1420"/>
    <cellStyle name="40% - 强调文字颜色 3 2 5 5" xfId="1421"/>
    <cellStyle name="链接单元格 2 9" xfId="1422"/>
    <cellStyle name="20% - 强调文字颜色 2 5 2 2" xfId="1423"/>
    <cellStyle name="40% - 强调文字颜色 6 7 4" xfId="1424"/>
    <cellStyle name="注释 3 3 4" xfId="1425"/>
    <cellStyle name="20% - 强调文字颜色 6 2 2 6 2" xfId="1426"/>
    <cellStyle name="注释 2 2 2 6 2 3" xfId="1427"/>
    <cellStyle name="20% - 强调文字颜色 2 5 3" xfId="1428"/>
    <cellStyle name="输入 2 6 2 5" xfId="1429"/>
    <cellStyle name="20% - 强调文字颜色 6 2 2 6 3" xfId="1430"/>
    <cellStyle name="注释 2 2 2 6 2 4" xfId="1431"/>
    <cellStyle name="20% - 强调文字颜色 2 5 4" xfId="1432"/>
    <cellStyle name="20% - 强调文字颜色 6 2 2 6 4" xfId="1433"/>
    <cellStyle name="注释 2 2 2 6 2 5" xfId="1434"/>
    <cellStyle name="20% - 强调文字颜色 2 5 5" xfId="1435"/>
    <cellStyle name="20% - 强调文字颜色 4 2 2 5" xfId="1436"/>
    <cellStyle name="20% - 强调文字颜色 3 3 7" xfId="1437"/>
    <cellStyle name="汇总 2 3 5 2 2 2" xfId="1438"/>
    <cellStyle name="常规 3 2 5" xfId="1439"/>
    <cellStyle name="20% - 强调文字颜色 3 2" xfId="1440"/>
    <cellStyle name="输入 2 2 9 2 3" xfId="1441"/>
    <cellStyle name="20% - 强调文字颜色 3 2 10" xfId="1442"/>
    <cellStyle name="20% - 强调文字颜色 3 2 11" xfId="1443"/>
    <cellStyle name="常规 18 3 4" xfId="1444"/>
    <cellStyle name="差_RESULTS_重大项目2月底 尹20130314陈才" xfId="1445"/>
    <cellStyle name="20% - 强调文字颜色 3 3 7 2" xfId="1446"/>
    <cellStyle name="20% - 强调文字颜色 4 2 2 5 2" xfId="1447"/>
    <cellStyle name="常规 30 5" xfId="1448"/>
    <cellStyle name="常规 25 5" xfId="1449"/>
    <cellStyle name="40% - 强调文字颜色 3 3 2 5" xfId="1450"/>
    <cellStyle name="常规 3 2 5 2" xfId="1451"/>
    <cellStyle name="输入 2 11 4" xfId="1452"/>
    <cellStyle name="20% - 强调文字颜色 3 2 2" xfId="1453"/>
    <cellStyle name="40% - 强调文字颜色 4 2 7" xfId="1454"/>
    <cellStyle name="常规 24 3" xfId="1455"/>
    <cellStyle name="常规 19 3" xfId="1456"/>
    <cellStyle name="常规 13 3 4 2" xfId="1457"/>
    <cellStyle name="百分比 6 7" xfId="1458"/>
    <cellStyle name="20% - 强调文字颜色 3 2 2 10" xfId="1459"/>
    <cellStyle name="常规 51 4" xfId="1460"/>
    <cellStyle name="常规 46 4" xfId="1461"/>
    <cellStyle name="常规 18 3 4 2" xfId="1462"/>
    <cellStyle name="差_RESULTS_重大项目2月底 尹20130314陈才 2" xfId="1463"/>
    <cellStyle name="20% - 强调文字颜色 4 2 2 10" xfId="1464"/>
    <cellStyle name="注释 3 3 4 6" xfId="1465"/>
    <cellStyle name="20% - 强调文字颜色 3 3 2 4 5" xfId="1466"/>
    <cellStyle name="注释 2 2 2 4 3 3" xfId="1467"/>
    <cellStyle name="常规 30 5 2" xfId="1468"/>
    <cellStyle name="常规 25 5 2" xfId="1469"/>
    <cellStyle name="计算 2 2 5 2 3" xfId="1470"/>
    <cellStyle name="40% - 强调文字颜色 3 3 2 5 2" xfId="1471"/>
    <cellStyle name="注释 3 2 2 2 2 5" xfId="1472"/>
    <cellStyle name="常规 2 2 6 4" xfId="1473"/>
    <cellStyle name="20% - 强调文字颜色 3 2 2 2" xfId="1474"/>
    <cellStyle name="40% - 强调文字颜色 4 2 7 2" xfId="1475"/>
    <cellStyle name="20% - 强调文字颜色 3 2 2 2 2" xfId="1476"/>
    <cellStyle name="40% - 强调文字颜色 4 2 7 2 2" xfId="1477"/>
    <cellStyle name="注释 3 2 7 3 3" xfId="1478"/>
    <cellStyle name="40% - 强调文字颜色 3 3 2 5 3" xfId="1479"/>
    <cellStyle name="20% - 强调文字颜色 3 2 2 3" xfId="1480"/>
    <cellStyle name="40% - 强调文字颜色 4 2 7 3" xfId="1481"/>
    <cellStyle name="20% - 强调文字颜色 3 2 2 4" xfId="1482"/>
    <cellStyle name="40% - 强调文字颜色 4 2 7 4" xfId="1483"/>
    <cellStyle name="常规 3 2 7" xfId="1484"/>
    <cellStyle name="40% - 强调文字颜色 1 8 2 2" xfId="1485"/>
    <cellStyle name="20% - 强调文字颜色 3 4" xfId="1486"/>
    <cellStyle name="强调文字颜色 2 2 4 3" xfId="1487"/>
    <cellStyle name="输入 2 2 9 2 5" xfId="1488"/>
    <cellStyle name="20% - 强调文字颜色 4 2 2 7" xfId="1489"/>
    <cellStyle name="20% - 强调文字颜色 3 2 2 5 3" xfId="1490"/>
    <cellStyle name="20% - 强调文字颜色 3 3 9" xfId="1491"/>
    <cellStyle name="60% - 强调文字颜色 1 2" xfId="1492"/>
    <cellStyle name="20% - 强调文字颜色 3 2 2 6 2" xfId="1493"/>
    <cellStyle name="20% - 强调文字颜色 3 2 2 6 2 2" xfId="1494"/>
    <cellStyle name="40% - 强调文字颜色 2 2 2 9" xfId="1495"/>
    <cellStyle name="汇总 3 2 2 3 2" xfId="1496"/>
    <cellStyle name="20% - 强调文字颜色 3 2 2 6 3" xfId="1497"/>
    <cellStyle name="60% - 强调文字颜色 2 2" xfId="1498"/>
    <cellStyle name="汇总 3 2 2 4" xfId="1499"/>
    <cellStyle name="20% - 强调文字颜色 3 2 2 7 2" xfId="1500"/>
    <cellStyle name="20% - 强调文字颜色 3 2 2 8" xfId="1501"/>
    <cellStyle name="20% - 强调文字颜色 3 3 2 3 2 2" xfId="1502"/>
    <cellStyle name="注释 2 3 10" xfId="1503"/>
    <cellStyle name="常规 5 3 4" xfId="1504"/>
    <cellStyle name="40% - 强调文字颜色 6 3 2 2" xfId="1505"/>
    <cellStyle name="20% - 强调文字颜色 3 2 2 8 2" xfId="1506"/>
    <cellStyle name="常规 30 6" xfId="1507"/>
    <cellStyle name="常规 25 6" xfId="1508"/>
    <cellStyle name="百分比 2 3 2 2" xfId="1509"/>
    <cellStyle name="40% - 强调文字颜色 3 3 2 6" xfId="1510"/>
    <cellStyle name="常规 3 2 5 3" xfId="1511"/>
    <cellStyle name="常规 2 14 2" xfId="1512"/>
    <cellStyle name="输入 2 11 5" xfId="1513"/>
    <cellStyle name="20% - 强调文字颜色 3 2 3" xfId="1514"/>
    <cellStyle name="40% - 强调文字颜色 4 2 8" xfId="1515"/>
    <cellStyle name="常规 30 6 2" xfId="1516"/>
    <cellStyle name="常规 25 6 2" xfId="1517"/>
    <cellStyle name="计算 2 2 5 3 3" xfId="1518"/>
    <cellStyle name="40% - 强调文字颜色 3 3 2 6 2" xfId="1519"/>
    <cellStyle name="20% - 强调文字颜色 3 2 3 2" xfId="1520"/>
    <cellStyle name="40% - 强调文字颜色 4 2 8 2" xfId="1521"/>
    <cellStyle name="20% - 强调文字颜色 3 2 3 4" xfId="1522"/>
    <cellStyle name="60% - 强调文字颜色 3 3 2" xfId="1523"/>
    <cellStyle name="40% - 强调文字颜色 3 3 2 6 4" xfId="1524"/>
    <cellStyle name="汇总 3 2 11" xfId="1525"/>
    <cellStyle name="常规 30 7" xfId="1526"/>
    <cellStyle name="常规 25 7" xfId="1527"/>
    <cellStyle name="20% - 强调文字颜色 6 9 2" xfId="1528"/>
    <cellStyle name="40% - 强调文字颜色 3 3 2 7" xfId="1529"/>
    <cellStyle name="差_VERA 3 2 2" xfId="1530"/>
    <cellStyle name="20% - 强调文字颜色 3 2 4" xfId="1531"/>
    <cellStyle name="40% - 强调文字颜色 4 2 9" xfId="1532"/>
    <cellStyle name="汇总 2 13 2" xfId="1533"/>
    <cellStyle name="40% - 强调文字颜色 5 2 6 2" xfId="1534"/>
    <cellStyle name="输入 2 11 6" xfId="1535"/>
    <cellStyle name="40% - 强调文字颜色 3 3 2 7 2" xfId="1536"/>
    <cellStyle name="20% - 强调文字颜色 3 2 4 2" xfId="1537"/>
    <cellStyle name="40% - 强调文字颜色 4 2 9 2" xfId="1538"/>
    <cellStyle name="汇总 2 13 2 2" xfId="1539"/>
    <cellStyle name="20% - 强调文字颜色 3 2 4 2 2" xfId="1540"/>
    <cellStyle name="注释 3 2 9 3 3" xfId="1541"/>
    <cellStyle name="40% - 强调文字颜色 6 3 2 5 3" xfId="1542"/>
    <cellStyle name="常规 30 8" xfId="1543"/>
    <cellStyle name="常规 25 8" xfId="1544"/>
    <cellStyle name="20% - 强调文字颜色 6 9 3" xfId="1545"/>
    <cellStyle name="40% - 强调文字颜色 3 3 2 8" xfId="1546"/>
    <cellStyle name="20% - 强调文字颜色 6 3 2 3 2 2" xfId="1547"/>
    <cellStyle name="20% - 强调文字颜色 3 2 5" xfId="1548"/>
    <cellStyle name="汇总 2 13 3" xfId="1549"/>
    <cellStyle name="40% - 强调文字颜色 5 2 6 3" xfId="1550"/>
    <cellStyle name="20% - 强调文字颜色 3 2 5 2" xfId="1551"/>
    <cellStyle name="40% - 强调文字颜色 3 3 2 8 2" xfId="1552"/>
    <cellStyle name="20% - 强调文字颜色 3 2 5 2 2" xfId="1553"/>
    <cellStyle name="20% - 强调文字颜色 3 2 5 3" xfId="1554"/>
    <cellStyle name="20% - 强调文字颜色 3 2 5 4" xfId="1555"/>
    <cellStyle name="20% - 强调文字颜色 3 2 6" xfId="1556"/>
    <cellStyle name="汇总 2 13 4" xfId="1557"/>
    <cellStyle name="40% - 强调文字颜色 2 2_重大项目2月底 尹20130314陈才" xfId="1558"/>
    <cellStyle name="40% - 强调文字颜色 3 3 2 9" xfId="1559"/>
    <cellStyle name="汇总 2 2 2 4 2 2" xfId="1560"/>
    <cellStyle name="常规 9 3" xfId="1561"/>
    <cellStyle name="20% - 强调文字颜色 4 2 5 2 2" xfId="1562"/>
    <cellStyle name="40% - 强调文字颜色 1 4" xfId="1563"/>
    <cellStyle name="40% - 强调文字颜色 4 3 2 4" xfId="1564"/>
    <cellStyle name="20% - 强调文字颜色 3 3 10" xfId="1565"/>
    <cellStyle name="输入 2 2 2 2 4" xfId="1566"/>
    <cellStyle name="20% - 强调文字颜色 3 3 2 10" xfId="1567"/>
    <cellStyle name="强调文字颜色 4 2 3 4" xfId="1568"/>
    <cellStyle name="输入 2 2 2 8" xfId="1569"/>
    <cellStyle name="40% - 强调文字颜色 6 10" xfId="1570"/>
    <cellStyle name="20% - 强调文字颜色 3 3 3" xfId="1571"/>
    <cellStyle name="40% - 强调文字颜色 4 3 8" xfId="1572"/>
    <cellStyle name="20% - 强调文字颜色 3 3 2 2 2" xfId="1573"/>
    <cellStyle name="注释 3 3 7 3 3" xfId="1574"/>
    <cellStyle name="40% - 强调文字颜色 6 2 2" xfId="1575"/>
    <cellStyle name="20% - 强调文字颜色 3 3 2 2 2 2" xfId="1576"/>
    <cellStyle name="40% - 强调文字颜色 5 2 10" xfId="1577"/>
    <cellStyle name="常规 5 6" xfId="1578"/>
    <cellStyle name="常规 4 3 4" xfId="1579"/>
    <cellStyle name="40% - 强调文字颜色 6 2 2 2" xfId="1580"/>
    <cellStyle name="输出 2 13" xfId="1581"/>
    <cellStyle name="标题 2 2 5 2" xfId="1582"/>
    <cellStyle name="20% - 强调文字颜色 5 2 11" xfId="1583"/>
    <cellStyle name="40% - 强调文字颜色 1 5 5" xfId="1584"/>
    <cellStyle name="输入 2 4 2 2" xfId="1585"/>
    <cellStyle name="注释 3 3 3 3" xfId="1586"/>
    <cellStyle name="20% - 强调文字颜色 3 3 2 3 2" xfId="1587"/>
    <cellStyle name="40% - 强调文字颜色 6 3 2" xfId="1588"/>
    <cellStyle name="20% - 强调文字颜色 3 3 2 3 4" xfId="1589"/>
    <cellStyle name="注释 2 2 2 4 2 2" xfId="1590"/>
    <cellStyle name="40% - 强调文字颜色 6 3 4" xfId="1591"/>
    <cellStyle name="20% - 强调文字颜色 3 3 2 8" xfId="1592"/>
    <cellStyle name="60% - 强调文字颜色 4 2 6" xfId="1593"/>
    <cellStyle name="20% - 强调文字颜色 5 2 6 3" xfId="1594"/>
    <cellStyle name="40% - 强调文字颜色 6 8" xfId="1595"/>
    <cellStyle name="注释 3 4" xfId="1596"/>
    <cellStyle name="20% - 强调文字颜色 3 3 2 4 2 2" xfId="1597"/>
    <cellStyle name="常规 6 3 4" xfId="1598"/>
    <cellStyle name="40% - 强调文字颜色 6 4 2 2" xfId="1599"/>
    <cellStyle name="60% - 强调文字颜色 4 2 2 2 2" xfId="1600"/>
    <cellStyle name="输入 2 4 7" xfId="1601"/>
    <cellStyle name="常规 13 10" xfId="1602"/>
    <cellStyle name="20% - 强调文字颜色 3 3 2 4 4" xfId="1603"/>
    <cellStyle name="40% - 强调文字颜色 3 2 2 3 2 2" xfId="1604"/>
    <cellStyle name="注释 2 2 2 4 3 2" xfId="1605"/>
    <cellStyle name="60% - 强调文字颜色 4 2 2 4" xfId="1606"/>
    <cellStyle name="40% - 强调文字颜色 3 2 5 2 2" xfId="1607"/>
    <cellStyle name="链接单元格 2 6 2" xfId="1608"/>
    <cellStyle name="注释 2 2 5 3 3" xfId="1609"/>
    <cellStyle name="40% - 强调文字颜色 6 4 4" xfId="1610"/>
    <cellStyle name="注释 3 8 2 2" xfId="1611"/>
    <cellStyle name="20% - 强调文字颜色 5 2 2 6" xfId="1612"/>
    <cellStyle name="20% - 强调文字颜色 3 3 2 5 2" xfId="1613"/>
    <cellStyle name="60% - 强调文字颜色 4 2 3 2" xfId="1614"/>
    <cellStyle name="40% - 强调文字颜色 6 5 2" xfId="1615"/>
    <cellStyle name="20% - 强调文字颜色 5 2 2 7" xfId="1616"/>
    <cellStyle name="20% - 强调文字颜色 3 3 2 5 3" xfId="1617"/>
    <cellStyle name="60% - 强调文字颜色 4 2 3 3" xfId="1618"/>
    <cellStyle name="注释 2 2 5 4 2" xfId="1619"/>
    <cellStyle name="40% - 强调文字颜色 6 5 3" xfId="1620"/>
    <cellStyle name="20% - 强调文字颜色 3 3 2 6" xfId="1621"/>
    <cellStyle name="60% - 强调文字颜色 4 2 4" xfId="1622"/>
    <cellStyle name="40% - 强调文字颜色 6 6" xfId="1623"/>
    <cellStyle name="注释 3 2" xfId="1624"/>
    <cellStyle name="20% - 强调文字颜色 6 4" xfId="1625"/>
    <cellStyle name="20% - 强调文字颜色 3 3 2 6 2 2" xfId="1626"/>
    <cellStyle name="常规 8 3 4" xfId="1627"/>
    <cellStyle name="40% - 强调文字颜色 6 6 2 2" xfId="1628"/>
    <cellStyle name="注释 3 2 2 2" xfId="1629"/>
    <cellStyle name="60% - 强调文字颜色 4 2 4 2 2" xfId="1630"/>
    <cellStyle name="20% - 强调文字颜色 3 3 2 7" xfId="1631"/>
    <cellStyle name="60% - 强调文字颜色 4 2 5" xfId="1632"/>
    <cellStyle name="40% - 强调文字颜色 2 3 2 2 2 2" xfId="1633"/>
    <cellStyle name="20% - 强调文字颜色 5 2 6 2" xfId="1634"/>
    <cellStyle name="40% - 强调文字颜色 6 7" xfId="1635"/>
    <cellStyle name="注释 3 3" xfId="1636"/>
    <cellStyle name="20% - 强调文字颜色 3 3 2 7 2" xfId="1637"/>
    <cellStyle name="60% - 强调文字颜色 4 2 5 2" xfId="1638"/>
    <cellStyle name="40% - 强调文字颜色 6 7 2" xfId="1639"/>
    <cellStyle name="注释 3 3 2" xfId="1640"/>
    <cellStyle name="20% - 强调文字颜色 3 3 3 5" xfId="1641"/>
    <cellStyle name="20% - 强调文字颜色 5 10" xfId="1642"/>
    <cellStyle name="40% - 强调文字颜色 6 11" xfId="1643"/>
    <cellStyle name="20% - 强调文字颜色 4 2 2 2" xfId="1644"/>
    <cellStyle name="40% - 强调文字颜色 5 2 7 2" xfId="1645"/>
    <cellStyle name="20% - 强调文字颜色 3 3 4" xfId="1646"/>
    <cellStyle name="40% - 强调文字颜色 4 3 9" xfId="1647"/>
    <cellStyle name="汇总 2 14 2" xfId="1648"/>
    <cellStyle name="20% - 强调文字颜色 4 2 2 2 2 2" xfId="1649"/>
    <cellStyle name="20% - 强调文字颜色 3 3 4 2 2" xfId="1650"/>
    <cellStyle name="注释 3 3 9 3 3" xfId="1651"/>
    <cellStyle name="20% - 强调文字颜色 4 2 2 2 5" xfId="1652"/>
    <cellStyle name="好_重大项目2月底 尹20130314陈才 3 3" xfId="1653"/>
    <cellStyle name="汇总 2 3 3 2" xfId="1654"/>
    <cellStyle name="20% - 强调文字颜色 3 3 4 5" xfId="1655"/>
    <cellStyle name="警告文本 2 3 2 2" xfId="1656"/>
    <cellStyle name="20% - 强调文字颜色 3 8 2 2" xfId="1657"/>
    <cellStyle name="输入 2 6 4" xfId="1658"/>
    <cellStyle name="40% - 强调文字颜色 4 2 2 7 2" xfId="1659"/>
    <cellStyle name="注释 3 2 2 8 3" xfId="1660"/>
    <cellStyle name="20% - 强调文字颜色 5 11" xfId="1661"/>
    <cellStyle name="40% - 强调文字颜色 6 12" xfId="1662"/>
    <cellStyle name="20% - 强调文字颜色 4 2 2 3" xfId="1663"/>
    <cellStyle name="40% - 强调文字颜色 5 2 7 3" xfId="1664"/>
    <cellStyle name="20% - 强调文字颜色 3 3 5" xfId="1665"/>
    <cellStyle name="汇总 2 14 3" xfId="1666"/>
    <cellStyle name="20% - 强调文字颜色 4 2 2 3 3" xfId="1667"/>
    <cellStyle name="20% - 强调文字颜色 3 3 5 3" xfId="1668"/>
    <cellStyle name="20% - 强调文字颜色 5 12" xfId="1669"/>
    <cellStyle name="20% - 强调文字颜色 4 2 2 4" xfId="1670"/>
    <cellStyle name="40% - 强调文字颜色 5 2 7 4" xfId="1671"/>
    <cellStyle name="20% - 强调文字颜色 3 3 6" xfId="1672"/>
    <cellStyle name="常规 2 2 2 10" xfId="1673"/>
    <cellStyle name="20% - 强调文字颜色 4 2 2 4 2" xfId="1674"/>
    <cellStyle name="20% - 强调文字颜色 3 3 6 2" xfId="1675"/>
    <cellStyle name="20% - 强调文字颜色 4 2 2 4 2 2" xfId="1676"/>
    <cellStyle name="20% - 强调文字颜色 3 3 6 2 2" xfId="1677"/>
    <cellStyle name="40% - 强调文字颜色 5 2 2 10" xfId="1678"/>
    <cellStyle name="注释 2 2 16" xfId="1679"/>
    <cellStyle name="注释 3 2 4 6" xfId="1680"/>
    <cellStyle name="20% - 强调文字颜色 4 2 2 4 3" xfId="1681"/>
    <cellStyle name="20% - 强调文字颜色 3 3 6 3" xfId="1682"/>
    <cellStyle name="20% - 强调文字颜色 4 2 2 4 4" xfId="1683"/>
    <cellStyle name="好_重大项目2月底 尹20130314陈才 5 2" xfId="1684"/>
    <cellStyle name="20% - 强调文字颜色 3 3 6 4" xfId="1685"/>
    <cellStyle name="20% - 强调文字颜色 3 4 2" xfId="1686"/>
    <cellStyle name="注释 3 6 2 5" xfId="1687"/>
    <cellStyle name="常规 32 5" xfId="1688"/>
    <cellStyle name="常规 27 5" xfId="1689"/>
    <cellStyle name="40% - 强调文字颜色 3 3 4 5" xfId="1690"/>
    <cellStyle name="20% - 强调文字颜色 3 4 3" xfId="1691"/>
    <cellStyle name="20% - 强调文字颜色 4 2 3 2" xfId="1692"/>
    <cellStyle name="40% - 强调文字颜色 5 2 8 2" xfId="1693"/>
    <cellStyle name="20% - 强调文字颜色 3 4 4" xfId="1694"/>
    <cellStyle name="汇总 2 15 2" xfId="1695"/>
    <cellStyle name="20% - 强调文字颜色 3 5 2" xfId="1696"/>
    <cellStyle name="输入 2 7 2 4" xfId="1697"/>
    <cellStyle name="20% - 强调文字颜色 3 5 2 2" xfId="1698"/>
    <cellStyle name="20% - 强调文字颜色 3 5 3" xfId="1699"/>
    <cellStyle name="输入 2 7 2 5" xfId="1700"/>
    <cellStyle name="20% - 强调文字颜色 4 2 4 2" xfId="1701"/>
    <cellStyle name="40% - 强调文字颜色 5 2 9 2" xfId="1702"/>
    <cellStyle name="20% - 强调文字颜色 3 5 4" xfId="1703"/>
    <cellStyle name="40% - 强调文字颜色 5 3 6 2 2" xfId="1704"/>
    <cellStyle name="20% - 强调文字颜色 4 2 4 3" xfId="1705"/>
    <cellStyle name="20% - 强调文字颜色 3 5 5" xfId="1706"/>
    <cellStyle name="20% - 强调文字颜色 5 2_重大项目2月底 尹20130314陈才" xfId="1707"/>
    <cellStyle name="20% - 强调文字颜色 3 6 3" xfId="1708"/>
    <cellStyle name="60% - 强调文字颜色 1 3 2 2" xfId="1709"/>
    <cellStyle name="20% - 强调文字颜色 4 2 5 2" xfId="1710"/>
    <cellStyle name="20% - 强调文字颜色 3 6 4" xfId="1711"/>
    <cellStyle name="20% - 强调文字颜色 4 2 5 3" xfId="1712"/>
    <cellStyle name="20% - 强调文字颜色 3 6 5" xfId="1713"/>
    <cellStyle name="20% - 强调文字颜色 3 8 3" xfId="1714"/>
    <cellStyle name="20% - 强调文字颜色 6 10" xfId="1715"/>
    <cellStyle name="常规 10 3 2 2" xfId="1716"/>
    <cellStyle name="20% - 强调文字颜色 4 2 7 2" xfId="1717"/>
    <cellStyle name="20% - 强调文字颜色 3 8 4" xfId="1718"/>
    <cellStyle name="20% - 强调文字颜色 6 11" xfId="1719"/>
    <cellStyle name="20% - 强调文字颜色 4 2 7 3" xfId="1720"/>
    <cellStyle name="20% - 强调文字颜色 3 8 5" xfId="1721"/>
    <cellStyle name="20% - 强调文字颜色 3 9 3" xfId="1722"/>
    <cellStyle name="常规 21 8" xfId="1723"/>
    <cellStyle name="常规 16 8" xfId="1724"/>
    <cellStyle name="20% - 强调文字颜色 6 5 3" xfId="1725"/>
    <cellStyle name="汇总 3 9 5" xfId="1726"/>
    <cellStyle name="常规 2 10 4" xfId="1727"/>
    <cellStyle name="40% - 强调文字颜色 5 2 2 3" xfId="1728"/>
    <cellStyle name="强调文字颜色 3 3 4" xfId="1729"/>
    <cellStyle name="40% - 强调文字颜色 4 2 2 2 2" xfId="1730"/>
    <cellStyle name="注释 3 2 2 3 3" xfId="1731"/>
    <cellStyle name="20% - 强调文字颜色 4 11" xfId="1732"/>
    <cellStyle name="40% - 强调文字颜色 5 12" xfId="1733"/>
    <cellStyle name="20% - 强调文字颜色 6 5 4" xfId="1734"/>
    <cellStyle name="20% - 强调文字颜色 4 3 4 2 2" xfId="1735"/>
    <cellStyle name="汇总 3 9 6" xfId="1736"/>
    <cellStyle name="20% - 强调文字颜色 4 3 2 2 2 2" xfId="1737"/>
    <cellStyle name="适中 3 6" xfId="1738"/>
    <cellStyle name="40% - 强调文字颜色 5 2 2 4" xfId="1739"/>
    <cellStyle name="强调文字颜色 3 3 5" xfId="1740"/>
    <cellStyle name="20% - 强调文字颜色 4 12" xfId="1741"/>
    <cellStyle name="40% - 强调文字颜色 4 2 2 2 3" xfId="1742"/>
    <cellStyle name="注释 3 2 2 3 4" xfId="1743"/>
    <cellStyle name="常规 3 3 5" xfId="1744"/>
    <cellStyle name="标题 5 3 2 2" xfId="1745"/>
    <cellStyle name="20% - 强调文字颜色 4 2" xfId="1746"/>
    <cellStyle name="输入 2 2 9 3 3" xfId="1747"/>
    <cellStyle name="20% - 强调文字颜色 4 2 11" xfId="1748"/>
    <cellStyle name="常规 6 7" xfId="1749"/>
    <cellStyle name="40% - 强调文字颜色 6 2 3 3" xfId="1750"/>
    <cellStyle name="常规 3 3 5 2" xfId="1751"/>
    <cellStyle name="差_VERA 3 3" xfId="1752"/>
    <cellStyle name="汇总 2 14" xfId="1753"/>
    <cellStyle name="20% - 强调文字颜色 4 2 2" xfId="1754"/>
    <cellStyle name="40% - 强调文字颜色 5 2 7" xfId="1755"/>
    <cellStyle name="20% - 强调文字颜色 4 2 2 3 2 2" xfId="1756"/>
    <cellStyle name="20% - 强调文字颜色 4 2 2 3 4" xfId="1757"/>
    <cellStyle name="好_重大项目2月底 尹20130314陈才 4 2" xfId="1758"/>
    <cellStyle name="20% - 强调文字颜色 6 10 2" xfId="1759"/>
    <cellStyle name="输入 2 2 4 2 4" xfId="1760"/>
    <cellStyle name="20% - 强调文字颜色 4 2 2 4 5" xfId="1761"/>
    <cellStyle name="好_重大项目2月底 尹20130314陈才 5 3" xfId="1762"/>
    <cellStyle name="汇总 2 3 5 2" xfId="1763"/>
    <cellStyle name="20% - 强调文字颜色 4 2 7 2 2" xfId="1764"/>
    <cellStyle name="常规 18 3 5" xfId="1765"/>
    <cellStyle name="20% - 强调文字颜色 4 2 2 5 3" xfId="1766"/>
    <cellStyle name="20% - 强调文字颜色 4 2 2 6 3" xfId="1767"/>
    <cellStyle name="20% - 着色 4" xfId="1768"/>
    <cellStyle name="计算 6" xfId="1769"/>
    <cellStyle name="20% - 强调文字颜色 4 2 2 6 4" xfId="1770"/>
    <cellStyle name="20% - 着色 5" xfId="1771"/>
    <cellStyle name="计算 7" xfId="1772"/>
    <cellStyle name="20% - 强调文字颜色 6 2 2 7" xfId="1773"/>
    <cellStyle name="20% - 强调文字颜色 4 2 2 7 2" xfId="1774"/>
    <cellStyle name="60% - 强调文字颜色 1 2 2" xfId="1775"/>
    <cellStyle name="常规 2 23" xfId="1776"/>
    <cellStyle name="常规 2 18" xfId="1777"/>
    <cellStyle name="20% - 强调文字颜色 4 2 2 8 2" xfId="1778"/>
    <cellStyle name="60% - 强调文字颜色 1 3 2" xfId="1779"/>
    <cellStyle name="常规 3 3 5 3" xfId="1780"/>
    <cellStyle name="差_VERA 3 4" xfId="1781"/>
    <cellStyle name="汇总 2 15" xfId="1782"/>
    <cellStyle name="20% - 强调文字颜色 4 2 3" xfId="1783"/>
    <cellStyle name="40% - 强调文字颜色 5 2 8" xfId="1784"/>
    <cellStyle name="20% - 强调文字颜色 4 2 3 2 2" xfId="1785"/>
    <cellStyle name="输出 2 8 3" xfId="1786"/>
    <cellStyle name="20% - 强调文字颜色 4 2 3 3" xfId="1787"/>
    <cellStyle name="20% - 强调文字颜色 4 2 3 4" xfId="1788"/>
    <cellStyle name="20% - 强调文字颜色 4 2 3 5" xfId="1789"/>
    <cellStyle name="40% - 强调文字颜色 5 3 2 6 2 2" xfId="1790"/>
    <cellStyle name="差_VERA 4 2 2" xfId="1791"/>
    <cellStyle name="20% - 强调文字颜色 4 2 4" xfId="1792"/>
    <cellStyle name="40% - 强调文字颜色 5 2 9" xfId="1793"/>
    <cellStyle name="差_VERA 3 5" xfId="1794"/>
    <cellStyle name="40% - 强调文字颜色 5 3 6 2" xfId="1795"/>
    <cellStyle name="汇总 2 16" xfId="1796"/>
    <cellStyle name="20% - 强调文字颜色 4 2 4 2 2" xfId="1797"/>
    <cellStyle name="40% - 强调文字颜色 4 2 2 4" xfId="1798"/>
    <cellStyle name="20% - 强调文字颜色 4 2 4 4" xfId="1799"/>
    <cellStyle name="20% - 强调文字颜色 6 3 2 4 2 2" xfId="1800"/>
    <cellStyle name="20% - 强调文字颜色 4 2 5" xfId="1801"/>
    <cellStyle name="40% - 强调文字颜色 5 3 6 3" xfId="1802"/>
    <cellStyle name="汇总 2 17" xfId="1803"/>
    <cellStyle name="常规 2 2 2 8 2" xfId="1804"/>
    <cellStyle name="强调文字颜色 5 2" xfId="1805"/>
    <cellStyle name="20% - 强调文字颜色 5 3 2 10" xfId="1806"/>
    <cellStyle name="20% - 强调文字颜色 4 2 5 4" xfId="1807"/>
    <cellStyle name="20% - 强调文字颜色 4 2 5 5" xfId="1808"/>
    <cellStyle name="20% - 强调文字颜色 4 2 6" xfId="1809"/>
    <cellStyle name="40% - 强调文字颜色 5 3 6 4" xfId="1810"/>
    <cellStyle name="常规 10 3 2" xfId="1811"/>
    <cellStyle name="20% - 强调文字颜色 4 2 7" xfId="1812"/>
    <cellStyle name="20% - 强调文字颜色 6 12" xfId="1813"/>
    <cellStyle name="20% - 强调文字颜色 4 2 7 4" xfId="1814"/>
    <cellStyle name="常规 10 3 3" xfId="1815"/>
    <cellStyle name="20% - 强调文字颜色 4 2 8" xfId="1816"/>
    <cellStyle name="20% - 强调文字颜色 4 2 8 2" xfId="1817"/>
    <cellStyle name="汇总 2 3 9 2 3" xfId="1818"/>
    <cellStyle name="20% - 强调文字颜色 6 2 5 2" xfId="1819"/>
    <cellStyle name="汇总 3 2 11 3" xfId="1820"/>
    <cellStyle name="常规 10 3 4" xfId="1821"/>
    <cellStyle name="20% - 强调文字颜色 4 2 9" xfId="1822"/>
    <cellStyle name="常规 43 7" xfId="1823"/>
    <cellStyle name="常规 38 7" xfId="1824"/>
    <cellStyle name="20% - 强调文字颜色 6 2 5 2 2" xfId="1825"/>
    <cellStyle name="20% - 强调文字颜色 4 2 9 2" xfId="1826"/>
    <cellStyle name="汇总 2 3 9 3 3" xfId="1827"/>
    <cellStyle name="常规 3 3 6" xfId="1828"/>
    <cellStyle name="强调文字颜色 1 2 4 2 2" xfId="1829"/>
    <cellStyle name="20% - 强调文字颜色 4 3" xfId="1830"/>
    <cellStyle name="强调文字颜色 2 2 5 2" xfId="1831"/>
    <cellStyle name="输入 2 2 9 3 4" xfId="1832"/>
    <cellStyle name="20% - 强调文字颜色 4 3 10" xfId="1833"/>
    <cellStyle name="输入 2 2 7 2 4" xfId="1834"/>
    <cellStyle name="20% - 强调文字颜色 5 2 3 2" xfId="1835"/>
    <cellStyle name="40% - 强调文字颜色 3 7" xfId="1836"/>
    <cellStyle name="40% - 强调文字颜色 6 2 8 2" xfId="1837"/>
    <cellStyle name="常规 3 3 6 2" xfId="1838"/>
    <cellStyle name="差_VERA 4 3" xfId="1839"/>
    <cellStyle name="20% - 强调文字颜色 4 3 2" xfId="1840"/>
    <cellStyle name="40% - 强调文字颜色 5 3 7" xfId="1841"/>
    <cellStyle name="20% - 强调文字颜色 5 6 3" xfId="1842"/>
    <cellStyle name="20% - 强调文字颜色 4 3 2 10" xfId="1843"/>
    <cellStyle name="注释 3 2 8" xfId="1844"/>
    <cellStyle name="20% - 强调文字颜色 4 3 4" xfId="1845"/>
    <cellStyle name="40% - 强调文字颜色 5 3 9" xfId="1846"/>
    <cellStyle name="20% - 强调文字颜色 4 3 2 2" xfId="1847"/>
    <cellStyle name="40% - 强调文字颜色 5 3 7 2" xfId="1848"/>
    <cellStyle name="20% - 强调文字颜色 4 5 4" xfId="1849"/>
    <cellStyle name="20% - 强调文字颜色 4 3 2 2 2" xfId="1850"/>
    <cellStyle name="20% - 强调文字颜色 4 3 4 2" xfId="1851"/>
    <cellStyle name="20% - 强调文字颜色 4 5 5" xfId="1852"/>
    <cellStyle name="20% - 强调文字颜色 4 3 2 2 3" xfId="1853"/>
    <cellStyle name="20% - 强调文字颜色 4 3 4 3" xfId="1854"/>
    <cellStyle name="20% - 强调文字颜色 4 3 4 4" xfId="1855"/>
    <cellStyle name="20% - 强调文字颜色 4 3 2 2 4" xfId="1856"/>
    <cellStyle name="20% - 强调文字颜色 4 8 2 2" xfId="1857"/>
    <cellStyle name="计算 2 2 10 2 2" xfId="1858"/>
    <cellStyle name="常规 10 6 2" xfId="1859"/>
    <cellStyle name="20% - 强调文字颜色 4 3 2 2 5" xfId="1860"/>
    <cellStyle name="汇总 3 3 3 2" xfId="1861"/>
    <cellStyle name="20% - 强调文字颜色 4 3 4 5" xfId="1862"/>
    <cellStyle name="警告文本 3 3 2 2" xfId="1863"/>
    <cellStyle name="20% - 强调文字颜色 4 3 5" xfId="1864"/>
    <cellStyle name="20% - 强调文字颜色 4 3 2 3" xfId="1865"/>
    <cellStyle name="20% - 强调文字颜色 4 6 4" xfId="1866"/>
    <cellStyle name="20% - 强调文字颜色 4 3 2 3 2" xfId="1867"/>
    <cellStyle name="注释 2 2 9" xfId="1868"/>
    <cellStyle name="注释 3 2 17" xfId="1869"/>
    <cellStyle name="20% - 强调文字颜色 4 3 5 2" xfId="1870"/>
    <cellStyle name="20% - 强调文字颜色 4 3 2 3 2 2" xfId="1871"/>
    <cellStyle name="注释 2 2 9 2" xfId="1872"/>
    <cellStyle name="40% - 强调文字颜色 5 3 2 4" xfId="1873"/>
    <cellStyle name="强调文字颜色 4 3 5" xfId="1874"/>
    <cellStyle name="20% - 强调文字颜色 4 6 5" xfId="1875"/>
    <cellStyle name="20% - 强调文字颜色 4 3 2 3 3" xfId="1876"/>
    <cellStyle name="注释 3 2 18" xfId="1877"/>
    <cellStyle name="20% - 强调文字颜色 4 3 5 3" xfId="1878"/>
    <cellStyle name="20% - 强调文字颜色 4 3 2 3 4" xfId="1879"/>
    <cellStyle name="注释 3 2 19" xfId="1880"/>
    <cellStyle name="20% - 强调文字颜色 4 3 6" xfId="1881"/>
    <cellStyle name="20% - 强调文字颜色 4 3 2 4" xfId="1882"/>
    <cellStyle name="20% - 强调文字颜色 4 7 4" xfId="1883"/>
    <cellStyle name="20% - 强调文字颜色 4 3 2 4 2" xfId="1884"/>
    <cellStyle name="注释 2 3 9" xfId="1885"/>
    <cellStyle name="20% - 强调文字颜色 4 3 6 2" xfId="1886"/>
    <cellStyle name="汇总 3 16" xfId="1887"/>
    <cellStyle name="20% - 强调文字颜色 4 3 6 2 2" xfId="1888"/>
    <cellStyle name="20% - 强调文字颜色 4 3 2 4 2 2" xfId="1889"/>
    <cellStyle name="注释 2 3 9 2" xfId="1890"/>
    <cellStyle name="20% - 强调文字颜色 4 7 5" xfId="1891"/>
    <cellStyle name="20% - 强调文字颜色 4 3 2 4 3" xfId="1892"/>
    <cellStyle name="20% - 强调文字颜色 4 3 6 3" xfId="1893"/>
    <cellStyle name="20% - 强调文字颜色 4 3 6 4" xfId="1894"/>
    <cellStyle name="20% - 强调文字颜色 4 3 2 4 4" xfId="1895"/>
    <cellStyle name="40% - 强调文字颜色 3 3 2 3 2 2" xfId="1896"/>
    <cellStyle name="40% - 强调文字颜色 4 2 5 2 2" xfId="1897"/>
    <cellStyle name="注释 3 2 5 3 3" xfId="1898"/>
    <cellStyle name="20% - 强调文字颜色 4 3 2 4 5" xfId="1899"/>
    <cellStyle name="常规 10 4 2" xfId="1900"/>
    <cellStyle name="20% - 强调文字颜色 4 3 7" xfId="1901"/>
    <cellStyle name="20% - 强调文字颜色 4 3 2 5" xfId="1902"/>
    <cellStyle name="40% - 强调文字颜色 1 3 2 2 2 2" xfId="1903"/>
    <cellStyle name="汇总 2 2 2 5 3 3" xfId="1904"/>
    <cellStyle name="常规 10 4 2 2" xfId="1905"/>
    <cellStyle name="20% - 强调文字颜色 4 3 7 2" xfId="1906"/>
    <cellStyle name="20% - 强调文字颜色 4 8 4" xfId="1907"/>
    <cellStyle name="20% - 强调文字颜色 4 3 2 5 2" xfId="1908"/>
    <cellStyle name="计算 2 2 10 4" xfId="1909"/>
    <cellStyle name="20% - 强调文字颜色 4 8 5" xfId="1910"/>
    <cellStyle name="20% - 强调文字颜色 4 3 2 5 3" xfId="1911"/>
    <cellStyle name="20% - 强调文字颜色 6 2 6 2" xfId="1912"/>
    <cellStyle name="常规 8_重大项目2月底 尹20130314陈才" xfId="1913"/>
    <cellStyle name="常规 10 4 4" xfId="1914"/>
    <cellStyle name="20% - 强调文字颜色 4 3 9" xfId="1915"/>
    <cellStyle name="汇总 2 2 2 2 3" xfId="1916"/>
    <cellStyle name="汇总 2 2 2 7 2 2 2" xfId="1917"/>
    <cellStyle name="20% - 强调文字颜色 4 3 2 7" xfId="1918"/>
    <cellStyle name="20% - 强调文字颜色 6 2 6 3" xfId="1919"/>
    <cellStyle name="注释 2 9 3 2" xfId="1920"/>
    <cellStyle name="20% - 强调文字颜色 4 3 2 8" xfId="1921"/>
    <cellStyle name="40% - 强调文字颜色 1 2 2 8 2" xfId="1922"/>
    <cellStyle name="汇总 2 2 2 2 4" xfId="1923"/>
    <cellStyle name="常规 13 8" xfId="1924"/>
    <cellStyle name="20% - 强调文字颜色 6 2 3" xfId="1925"/>
    <cellStyle name="汇总 3 6 5" xfId="1926"/>
    <cellStyle name="常规 8 3 2 3" xfId="1927"/>
    <cellStyle name="20% - 强调文字颜色 4 3 2 8 2" xfId="1928"/>
    <cellStyle name="计算 3 5" xfId="1929"/>
    <cellStyle name="20% - 强调文字颜色 4 3 2 9" xfId="1930"/>
    <cellStyle name="输出 2 3 3 2" xfId="1931"/>
    <cellStyle name="常规 3 3 6 3" xfId="1932"/>
    <cellStyle name="差_VERA 4 4" xfId="1933"/>
    <cellStyle name="20% - 强调文字颜色 4 3 3" xfId="1934"/>
    <cellStyle name="40% - 强调文字颜色 5 3 8" xfId="1935"/>
    <cellStyle name="20% - 强调文字颜色 5 5 4" xfId="1936"/>
    <cellStyle name="20% - 强调文字颜色 4 3 3 2 2" xfId="1937"/>
    <cellStyle name="汇总 2 9 6" xfId="1938"/>
    <cellStyle name="20% - 强调文字颜色 4 3 3 4" xfId="1939"/>
    <cellStyle name="常规 10 5 2" xfId="1940"/>
    <cellStyle name="汇总 3 3 2 2" xfId="1941"/>
    <cellStyle name="20% - 强调文字颜色 4 3 3 5" xfId="1942"/>
    <cellStyle name="常规 3 3 7" xfId="1943"/>
    <cellStyle name="20% - 强调文字颜色 4 4" xfId="1944"/>
    <cellStyle name="强调文字颜色 2 2 5 3" xfId="1945"/>
    <cellStyle name="常规 3 3 8" xfId="1946"/>
    <cellStyle name="20% - 强调文字颜色 4 5" xfId="1947"/>
    <cellStyle name="强调文字颜色 2 2 5 4" xfId="1948"/>
    <cellStyle name="常规 3 3 8 2" xfId="1949"/>
    <cellStyle name="20% - 强调文字颜色 4 5 2" xfId="1950"/>
    <cellStyle name="输入 2 8 2 4" xfId="1951"/>
    <cellStyle name="常规 14 9" xfId="1952"/>
    <cellStyle name="20% - 强调文字颜色 6 3 4" xfId="1953"/>
    <cellStyle name="汇总 3 7 6" xfId="1954"/>
    <cellStyle name="20% - 强调文字颜色 4 5 2 2" xfId="1955"/>
    <cellStyle name="20% - 强调文字颜色 4 5 3" xfId="1956"/>
    <cellStyle name="输入 2 8 2 5" xfId="1957"/>
    <cellStyle name="20% - 强调文字颜色 4 6 2 2" xfId="1958"/>
    <cellStyle name="注释 2 2 7 2" xfId="1959"/>
    <cellStyle name="注释 3 2 15 2" xfId="1960"/>
    <cellStyle name="20% - 强调文字颜色 4 6 3" xfId="1961"/>
    <cellStyle name="40% - 强调文字颜色 5 3 2 10" xfId="1962"/>
    <cellStyle name="注释 2 2 8" xfId="1963"/>
    <cellStyle name="注释 3 2 16" xfId="1964"/>
    <cellStyle name="常规 68 2 2" xfId="1965"/>
    <cellStyle name="汇总 3 14" xfId="1966"/>
    <cellStyle name="20% - 强调文字颜色 4 7 2" xfId="1967"/>
    <cellStyle name="注释 2 3 7" xfId="1968"/>
    <cellStyle name="20% - 强调文字颜色 4 7 2 2" xfId="1969"/>
    <cellStyle name="注释 2 3 7 2" xfId="1970"/>
    <cellStyle name="40% - 强调文字颜色 1 3 10" xfId="1971"/>
    <cellStyle name="20% - 强调文字颜色 4 7 3" xfId="1972"/>
    <cellStyle name="注释 2 3 8" xfId="1973"/>
    <cellStyle name="20% - 强调文字颜色 4 8 2" xfId="1974"/>
    <cellStyle name="计算 2 2 10 2" xfId="1975"/>
    <cellStyle name="注释 2 4 7" xfId="1976"/>
    <cellStyle name="20% - 强调文字颜色 4 8 3" xfId="1977"/>
    <cellStyle name="计算 2 2 10 3" xfId="1978"/>
    <cellStyle name="注释 2 4 8" xfId="1979"/>
    <cellStyle name="常规 3 4 5" xfId="1980"/>
    <cellStyle name="20% - 强调文字颜色 5 2" xfId="1981"/>
    <cellStyle name="20% - 强调文字颜色 5 2 10" xfId="1982"/>
    <cellStyle name="40% - 强调文字颜色 1 5 4" xfId="1983"/>
    <cellStyle name="注释 3 3 3 2" xfId="1984"/>
    <cellStyle name="40% - 强调文字颜色 5 3 10" xfId="1985"/>
    <cellStyle name="20% - 强调文字颜色 5 2 2 2" xfId="1986"/>
    <cellStyle name="40% - 强调文字颜色 2 7" xfId="1987"/>
    <cellStyle name="40% - 强调文字颜色 6 2 7 2" xfId="1988"/>
    <cellStyle name="汇总 2 6 4 2" xfId="1989"/>
    <cellStyle name="20% - 强调文字颜色 5 3 2 3" xfId="1990"/>
    <cellStyle name="40% - 强调文字颜色 6 2 2 4 5" xfId="1991"/>
    <cellStyle name="常规 11 2 6 4" xfId="1992"/>
    <cellStyle name="20% - 强调文字颜色 5 2 2 2 2" xfId="1993"/>
    <cellStyle name="40% - 强调文字颜色 1 2 3 5" xfId="1994"/>
    <cellStyle name="40% - 强调文字颜色 2 7 2" xfId="1995"/>
    <cellStyle name="40% - 强调文字颜色 6 2 7 2 2" xfId="1996"/>
    <cellStyle name="20% - 强调文字颜色 6 3 3 3" xfId="1997"/>
    <cellStyle name="20% - 强调文字颜色 5 2 2 2 2 2" xfId="1998"/>
    <cellStyle name="40% - 强调文字颜色 2 7 2 2" xfId="1999"/>
    <cellStyle name="20% - 强调文字颜色 5 3 2 3 2" xfId="2000"/>
    <cellStyle name="好_VERA_1 3 3" xfId="2001"/>
    <cellStyle name="20% - 强调文字颜色 5 3 2 5" xfId="2002"/>
    <cellStyle name="20% - 强调文字颜色 5 2 2 2 4" xfId="2003"/>
    <cellStyle name="40% - 强调文字颜色 2 7 4" xfId="2004"/>
    <cellStyle name="20% - 强调文字颜色 5 3 2 6" xfId="2005"/>
    <cellStyle name="20% - 强调文字颜色 5 2 2 2 5" xfId="2006"/>
    <cellStyle name="40% - 强调文字颜色 2 7 5" xfId="2007"/>
    <cellStyle name="输入 2 5 4 2" xfId="2008"/>
    <cellStyle name="20% - 强调文字颜色 5 2 2 3" xfId="2009"/>
    <cellStyle name="40% - 强调文字颜色 2 8" xfId="2010"/>
    <cellStyle name="40% - 强调文字颜色 6 2 7 3" xfId="2011"/>
    <cellStyle name="20% - 强调文字颜色 5 3 3 3" xfId="2012"/>
    <cellStyle name="常规 2 2 7" xfId="2013"/>
    <cellStyle name="百分比 4 3" xfId="2014"/>
    <cellStyle name="40% - 强调文字颜色 1 7 2 2" xfId="2015"/>
    <cellStyle name="标题 1 3" xfId="2016"/>
    <cellStyle name="20% - 强调文字颜色 5 2 2 3 2" xfId="2017"/>
    <cellStyle name="40% - 强调文字颜色 2 8 2" xfId="2018"/>
    <cellStyle name="标题 1 3 2" xfId="2019"/>
    <cellStyle name="20% - 强调文字颜色 5 2 2 3 2 2" xfId="2020"/>
    <cellStyle name="40% - 强调文字颜色 2 8 2 2" xfId="2021"/>
    <cellStyle name="20% - 强调文字颜色 5 3 3 4" xfId="2022"/>
    <cellStyle name="标题 1 4" xfId="2023"/>
    <cellStyle name="20% - 强调文字颜色 5 2 2 3 3" xfId="2024"/>
    <cellStyle name="40% - 强调文字颜色 2 8 3" xfId="2025"/>
    <cellStyle name="常规 2 2 9" xfId="2026"/>
    <cellStyle name="百分比 4 5" xfId="2027"/>
    <cellStyle name="20% - 强调文字颜色 6 2 2 2 2 2" xfId="2028"/>
    <cellStyle name="20% - 强调文字颜色 5 3 3 5" xfId="2029"/>
    <cellStyle name="标题 1 5" xfId="2030"/>
    <cellStyle name="20% - 强调文字颜色 5 2 2 3 4" xfId="2031"/>
    <cellStyle name="40% - 强调文字颜色 2 8 4" xfId="2032"/>
    <cellStyle name="20% - 强调文字颜色 5 3 4 3" xfId="2033"/>
    <cellStyle name="标题 2 3" xfId="2034"/>
    <cellStyle name="20% - 强调文字颜色 5 2 2 4 2" xfId="2035"/>
    <cellStyle name="40% - 强调文字颜色 1 2 5 5" xfId="2036"/>
    <cellStyle name="40% - 强调文字颜色 2 9 2" xfId="2037"/>
    <cellStyle name="标题 2 3 2" xfId="2038"/>
    <cellStyle name="20% - 强调文字颜色 5 2 2 4 2 2" xfId="2039"/>
    <cellStyle name="40% - 强调文字颜色 5 2 2 3 3" xfId="2040"/>
    <cellStyle name="注释 2 2 4 8" xfId="2041"/>
    <cellStyle name="20% - 强调文字颜色 5 3 4 4" xfId="2042"/>
    <cellStyle name="标题 2 4" xfId="2043"/>
    <cellStyle name="20% - 强调文字颜色 5 2 2 4 3" xfId="2044"/>
    <cellStyle name="40% - 强调文字颜色 2 9 3" xfId="2045"/>
    <cellStyle name="20% - 强调文字颜色 5 8 2 2" xfId="2046"/>
    <cellStyle name="20% - 强调文字颜色 5 2 2 4 4" xfId="2047"/>
    <cellStyle name="标题 2 5" xfId="2048"/>
    <cellStyle name="20% - 强调文字颜色 5 3 4 5" xfId="2049"/>
    <cellStyle name="20% - 强调文字颜色 5 2 7 2 2" xfId="2050"/>
    <cellStyle name="百分比 5 6" xfId="2051"/>
    <cellStyle name="常规 18 2" xfId="2052"/>
    <cellStyle name="常规 23 2" xfId="2053"/>
    <cellStyle name="20% - 强调文字颜色 5 2 2 4 5" xfId="2054"/>
    <cellStyle name="20% - 强调文字颜色 5 2 2 5" xfId="2055"/>
    <cellStyle name="20% - 强调文字颜色 5 3 5 3" xfId="2056"/>
    <cellStyle name="20% - 强调文字颜色 5 2 2 5 2" xfId="2057"/>
    <cellStyle name="标题 3 3" xfId="2058"/>
    <cellStyle name="20% - 强调文字颜色 5 2 2 5 3" xfId="2059"/>
    <cellStyle name="标题 3 4" xfId="2060"/>
    <cellStyle name="20% - 强调文字颜色 5 3 6 3" xfId="2061"/>
    <cellStyle name="解释性文本 2 2 3" xfId="2062"/>
    <cellStyle name="60% - 强调文字颜色 5 2 6" xfId="2063"/>
    <cellStyle name="60% - 强调文字颜色 4 2 3 2 2" xfId="2064"/>
    <cellStyle name="40% - 强调文字颜色 6 5 2 2" xfId="2065"/>
    <cellStyle name="常规 7 3 4" xfId="2066"/>
    <cellStyle name="20% - 强调文字颜色 5 2 2 6 2" xfId="2067"/>
    <cellStyle name="标题 4 3" xfId="2068"/>
    <cellStyle name="20% - 强调文字颜色 5 2 2 6 2 2" xfId="2069"/>
    <cellStyle name="标题 4 3 2" xfId="2070"/>
    <cellStyle name="20% - 强调文字颜色 5 3 6 4" xfId="2071"/>
    <cellStyle name="解释性文本 2 2 4" xfId="2072"/>
    <cellStyle name="40% - 强调文字颜色 4 2 2" xfId="2073"/>
    <cellStyle name="60% - 强调文字颜色 5 2 7" xfId="2074"/>
    <cellStyle name="20% - 强调文字颜色 5 2 2 6 3" xfId="2075"/>
    <cellStyle name="标题 4 4" xfId="2076"/>
    <cellStyle name="20% - 强调文字颜色 5 2 2 6 4" xfId="2077"/>
    <cellStyle name="标题 4 5" xfId="2078"/>
    <cellStyle name="注释 3 8 3 2" xfId="2079"/>
    <cellStyle name="40% - 强调文字颜色 6 5 4" xfId="2080"/>
    <cellStyle name="60% - 强调文字颜色 4 2 3 4" xfId="2081"/>
    <cellStyle name="注释 2 2 2 4 4 2" xfId="2082"/>
    <cellStyle name="20% - 强调文字颜色 5 2 2 8" xfId="2083"/>
    <cellStyle name="20% - 强调文字颜色 6 2 10" xfId="2084"/>
    <cellStyle name="注释 3 8 3 3" xfId="2085"/>
    <cellStyle name="输入 2 9 2 2" xfId="2086"/>
    <cellStyle name="汇总 2 9 2" xfId="2087"/>
    <cellStyle name="40% - 强调文字颜色 6 5 5" xfId="2088"/>
    <cellStyle name="60% - 强调文字颜色 4 2 3 5" xfId="2089"/>
    <cellStyle name="20% - 强调文字颜色 5 2 2 9" xfId="2090"/>
    <cellStyle name="20% - 强调文字颜色 6 2 11" xfId="2091"/>
    <cellStyle name="汇总 2 6 5" xfId="2092"/>
    <cellStyle name="40% - 强调文字颜色 6 2 8" xfId="2093"/>
    <cellStyle name="20% - 强调文字颜色 5 2 3" xfId="2094"/>
    <cellStyle name="40% - 强调文字颜色 4 3 2 6 2 2" xfId="2095"/>
    <cellStyle name="40% - 强调文字颜色 3 8" xfId="2096"/>
    <cellStyle name="20% - 强调文字颜色 5 2 3 3" xfId="2097"/>
    <cellStyle name="40% - 强调文字颜色 1 6 2 2" xfId="2098"/>
    <cellStyle name="40% - 强调文字颜色 3 9" xfId="2099"/>
    <cellStyle name="20% - 强调文字颜色 5 2 3 4" xfId="2100"/>
    <cellStyle name="20% - 强调文字颜色 5 2 3 5" xfId="2101"/>
    <cellStyle name="汇总 2 6 6" xfId="2102"/>
    <cellStyle name="40% - 强调文字颜色 6 2 9" xfId="2103"/>
    <cellStyle name="20% - 强调文字颜色 5 2 4" xfId="2104"/>
    <cellStyle name="40% - 强调文字颜色 6 2 9 2" xfId="2105"/>
    <cellStyle name="40% - 强调文字颜色 4 7" xfId="2106"/>
    <cellStyle name="20% - 强调文字颜色 5 2 4 2" xfId="2107"/>
    <cellStyle name="40% - 强调文字颜色 4 8" xfId="2108"/>
    <cellStyle name="20% - 强调文字颜色 5 2 4 3" xfId="2109"/>
    <cellStyle name="40% - 强调文字颜色 4 9" xfId="2110"/>
    <cellStyle name="20% - 强调文字颜色 5 2 4 4" xfId="2111"/>
    <cellStyle name="汇总 2 6 7" xfId="2112"/>
    <cellStyle name="20% - 强调文字颜色 5 2 5" xfId="2113"/>
    <cellStyle name="注释 2 3" xfId="2114"/>
    <cellStyle name="好 2 8" xfId="2115"/>
    <cellStyle name="40% - 强调文字颜色 5 7" xfId="2116"/>
    <cellStyle name="20% - 强调文字颜色 5 2 5 2" xfId="2117"/>
    <cellStyle name="注释 2 3 2" xfId="2118"/>
    <cellStyle name="40% - 强调文字颜色 5 7 2" xfId="2119"/>
    <cellStyle name="20% - 强调文字颜色 5 2 5 2 2" xfId="2120"/>
    <cellStyle name="注释 2 4" xfId="2121"/>
    <cellStyle name="40% - 强调文字颜色 5 8" xfId="2122"/>
    <cellStyle name="20% - 强调文字颜色 5 2 5 3" xfId="2123"/>
    <cellStyle name="注释 2 5" xfId="2124"/>
    <cellStyle name="40% - 强调文字颜色 5 9" xfId="2125"/>
    <cellStyle name="20% - 强调文字颜色 5 2 5 4" xfId="2126"/>
    <cellStyle name="20% - 强调文字颜色 5 3 10" xfId="2127"/>
    <cellStyle name="注释 2 6" xfId="2128"/>
    <cellStyle name="20% - 强调文字颜色 5 2 5 5" xfId="2129"/>
    <cellStyle name="40% - 强调文字颜色 2 3 2 2 2" xfId="2130"/>
    <cellStyle name="20% - 强调文字颜色 5 2 6" xfId="2131"/>
    <cellStyle name="40% - 强调文字颜色 6 3 2 7 2" xfId="2132"/>
    <cellStyle name="40% - 强调文字颜色 2 3 2 2 3" xfId="2133"/>
    <cellStyle name="20% - 强调文字颜色 5 2 7" xfId="2134"/>
    <cellStyle name="常规 11 3 2" xfId="2135"/>
    <cellStyle name="检查单元格 2 2 4" xfId="2136"/>
    <cellStyle name="60% - 强调文字颜色 4 3 5" xfId="2137"/>
    <cellStyle name="注释 4 3" xfId="2138"/>
    <cellStyle name="20% - 强调文字颜色 5 2 7 2" xfId="2139"/>
    <cellStyle name="常规 11 3 2 2" xfId="2140"/>
    <cellStyle name="常规 18" xfId="2141"/>
    <cellStyle name="常规 23" xfId="2142"/>
    <cellStyle name="注释 4 4" xfId="2143"/>
    <cellStyle name="20% - 强调文字颜色 5 2 7 3" xfId="2144"/>
    <cellStyle name="常规 19" xfId="2145"/>
    <cellStyle name="常规 24" xfId="2146"/>
    <cellStyle name="检查单元格 2 2 6" xfId="2147"/>
    <cellStyle name="40% - 强调文字颜色 3 3 2" xfId="2148"/>
    <cellStyle name="注释 4 5" xfId="2149"/>
    <cellStyle name="20% - 强调文字颜色 5 2 7 4" xfId="2150"/>
    <cellStyle name="常规 25" xfId="2151"/>
    <cellStyle name="常规 30" xfId="2152"/>
    <cellStyle name="40% - 强调文字颜色 2 3 2 2 4" xfId="2153"/>
    <cellStyle name="20% - 强调文字颜色 5 2 8" xfId="2154"/>
    <cellStyle name="常规 11 3 3" xfId="2155"/>
    <cellStyle name="注释 5 3" xfId="2156"/>
    <cellStyle name="输出 2 2 6 2 5" xfId="2157"/>
    <cellStyle name="20% - 强调文字颜色 5 2 8 2" xfId="2158"/>
    <cellStyle name="常规 68" xfId="2159"/>
    <cellStyle name="常规 73" xfId="2160"/>
    <cellStyle name="40% - 强调文字颜色 2 3 2 2 5" xfId="2161"/>
    <cellStyle name="20% - 强调文字颜色 5 2 9" xfId="2162"/>
    <cellStyle name="常规 11 3 4" xfId="2163"/>
    <cellStyle name="链接单元格 2" xfId="2164"/>
    <cellStyle name="20% - 强调文字颜色 6 3 5 2" xfId="2165"/>
    <cellStyle name="20% - 强调文字颜色 5 2 9 2" xfId="2166"/>
    <cellStyle name="强调文字颜色 2 2 6 2" xfId="2167"/>
    <cellStyle name="20% - 强调文字颜色 5 3" xfId="2168"/>
    <cellStyle name="常规 3 4 6" xfId="2169"/>
    <cellStyle name="汇总 2 7 4" xfId="2170"/>
    <cellStyle name="40% - 强调文字颜色 6 3 7" xfId="2171"/>
    <cellStyle name="20% - 强调文字颜色 5 3 2" xfId="2172"/>
    <cellStyle name="汇总 2 7 4 2" xfId="2173"/>
    <cellStyle name="40% - 强调文字颜色 6 3 7 2" xfId="2174"/>
    <cellStyle name="40% - 强调文字颜色 6 2 2 4 4" xfId="2175"/>
    <cellStyle name="20% - 强调文字颜色 5 3 2 2" xfId="2176"/>
    <cellStyle name="40% - 强调文字颜色 6 3 2 4 5" xfId="2177"/>
    <cellStyle name="20% - 强调文字颜色 6 3 2 3" xfId="2178"/>
    <cellStyle name="好_VERA_1 2 3" xfId="2179"/>
    <cellStyle name="40% - 强调文字颜色 2 2 3 5" xfId="2180"/>
    <cellStyle name="20% - 强调文字颜色 5 3 2 2 2" xfId="2181"/>
    <cellStyle name="20% - 强调文字颜色 6 3 2 3 2" xfId="2182"/>
    <cellStyle name="60% - 强调文字颜色 6 4 2" xfId="2183"/>
    <cellStyle name="40% - 强调文字颜色 4 2 2 6" xfId="2184"/>
    <cellStyle name="百分比 3 2 2 2" xfId="2185"/>
    <cellStyle name="20% - 强调文字颜色 5 3 2 2 2 2" xfId="2186"/>
    <cellStyle name="常规 3 7 3" xfId="2187"/>
    <cellStyle name="20% - 强调文字颜色 6 3 2 4" xfId="2188"/>
    <cellStyle name="计算 2 2 4 2 2" xfId="2189"/>
    <cellStyle name="好_VERA_1 2 4" xfId="2190"/>
    <cellStyle name="20% - 强调文字颜色 5 3 2 2 3" xfId="2191"/>
    <cellStyle name="20% - 强调文字颜色 6 3 2 5" xfId="2192"/>
    <cellStyle name="计算 2 2 4 2 3" xfId="2193"/>
    <cellStyle name="好_VERA_1 2 5" xfId="2194"/>
    <cellStyle name="20% - 强调文字颜色 5 3 2 2 4" xfId="2195"/>
    <cellStyle name="常规 19 5 2" xfId="2196"/>
    <cellStyle name="常规 24 5 2" xfId="2197"/>
    <cellStyle name="20% - 强调文字颜色 6 3 2 6" xfId="2198"/>
    <cellStyle name="注释 3 2 2 10" xfId="2199"/>
    <cellStyle name="计算 2 2 4 2 4" xfId="2200"/>
    <cellStyle name="20% - 强调文字颜色 5 3 2 2 5" xfId="2201"/>
    <cellStyle name="40% - 强调文字颜色 4 3 2 6" xfId="2202"/>
    <cellStyle name="百分比 3 3 2 2" xfId="2203"/>
    <cellStyle name="20% - 强调文字颜色 5 3 2 3 2 2" xfId="2204"/>
    <cellStyle name="40% - 强调文字颜色 1 6" xfId="2205"/>
    <cellStyle name="常规 9 5" xfId="2206"/>
    <cellStyle name="20% - 强调文字颜色 6 3 3 4" xfId="2207"/>
    <cellStyle name="计算 2 2 4 3 2" xfId="2208"/>
    <cellStyle name="好_VERA_1 3 4" xfId="2209"/>
    <cellStyle name="20% - 强调文字颜色 5 3 2 3 3" xfId="2210"/>
    <cellStyle name="40% - 强调文字颜色 3 3 10" xfId="2211"/>
    <cellStyle name="20% - 强调文字颜色 6 3 3 5" xfId="2212"/>
    <cellStyle name="计算 2 2 4 3 3" xfId="2213"/>
    <cellStyle name="好_VERA_1 3 5" xfId="2214"/>
    <cellStyle name="20% - 强调文字颜色 5 3 2 3 4" xfId="2215"/>
    <cellStyle name="常规 19 6 2" xfId="2216"/>
    <cellStyle name="常规 24 6 2" xfId="2217"/>
    <cellStyle name="20% - 强调文字颜色 6 3 4 3" xfId="2218"/>
    <cellStyle name="好_VERA_1 4 3" xfId="2219"/>
    <cellStyle name="40% - 强调文字颜色 2 2 5 5" xfId="2220"/>
    <cellStyle name="20% - 强调文字颜色 5 3 2 4 2" xfId="2221"/>
    <cellStyle name="40% - 强调文字颜色 6 2 2 3 3" xfId="2222"/>
    <cellStyle name="20% - 强调文字颜色 5 3 2 4 2 2" xfId="2223"/>
    <cellStyle name="差_RESULTS 8" xfId="2224"/>
    <cellStyle name="20% - 强调文字颜色 6 3 4 4" xfId="2225"/>
    <cellStyle name="计算 2 2 4 4 2" xfId="2226"/>
    <cellStyle name="好_VERA_1 4 4" xfId="2227"/>
    <cellStyle name="20% - 强调文字颜色 5 3 2 4 3" xfId="2228"/>
    <cellStyle name="20% - 强调文字颜色 5 3 2 7" xfId="2229"/>
    <cellStyle name="40% - 强调文字颜色 6 3 8 2" xfId="2230"/>
    <cellStyle name="20% - 强调文字颜色 5 3 3 2" xfId="2231"/>
    <cellStyle name="注释 2 10 3 4" xfId="2232"/>
    <cellStyle name="40% - 强调文字颜色 2 3 3 5" xfId="2233"/>
    <cellStyle name="20% - 强调文字颜色 5 3 3 2 2" xfId="2234"/>
    <cellStyle name="40% - 强调文字颜色 6 2 2 6 4" xfId="2235"/>
    <cellStyle name="20% - 强调文字颜色 5 3 4 2" xfId="2236"/>
    <cellStyle name="40% - 强调文字颜色 2 2 2 2 5" xfId="2237"/>
    <cellStyle name="输出 2 5 8" xfId="2238"/>
    <cellStyle name="百分比 6 2" xfId="2239"/>
    <cellStyle name="常规 2 4 6" xfId="2240"/>
    <cellStyle name="20% - 强调文字颜色 5 3 5 2" xfId="2241"/>
    <cellStyle name="20% - 强调文字颜色 5 3 6 2" xfId="2242"/>
    <cellStyle name="解释性文本 2 2 2" xfId="2243"/>
    <cellStyle name="40% - 强调文字颜色 2 3 2 3 2 2" xfId="2244"/>
    <cellStyle name="60% - 强调文字颜色 5 2 5" xfId="2245"/>
    <cellStyle name="20% - 强调文字颜色 5 3 6 2 2" xfId="2246"/>
    <cellStyle name="注释 3 2 2 5 2 3" xfId="2247"/>
    <cellStyle name="解释性文本 2 2 2 2" xfId="2248"/>
    <cellStyle name="60% - 强调文字颜色 5 2 5 2" xfId="2249"/>
    <cellStyle name="40% - 强调文字颜色 4 2 2 3" xfId="2250"/>
    <cellStyle name="20% - 强调文字颜色 5 3_重大项目2月底 尹20130314陈才" xfId="2251"/>
    <cellStyle name="20% - 强调文字颜色 5 4" xfId="2252"/>
    <cellStyle name="注释 3 8 2 5" xfId="2253"/>
    <cellStyle name="汇总 2 8 4" xfId="2254"/>
    <cellStyle name="20% - 强调文字颜色 5 4 2" xfId="2255"/>
    <cellStyle name="汇总 2 8 5" xfId="2256"/>
    <cellStyle name="20% - 强调文字颜色 5 4 3" xfId="2257"/>
    <cellStyle name="20% - 强调文字颜色 5 5" xfId="2258"/>
    <cellStyle name="输入 2 9 2 4" xfId="2259"/>
    <cellStyle name="汇总 2 9 4" xfId="2260"/>
    <cellStyle name="20% - 强调文字颜色 5 5 2" xfId="2261"/>
    <cellStyle name="输入 2 9 2 5" xfId="2262"/>
    <cellStyle name="汇总 2 9 5" xfId="2263"/>
    <cellStyle name="20% - 强调文字颜色 5 5 3" xfId="2264"/>
    <cellStyle name="汇总 2 9 7" xfId="2265"/>
    <cellStyle name="好_VERA 2" xfId="2266"/>
    <cellStyle name="20% - 强调文字颜色 5 5 5" xfId="2267"/>
    <cellStyle name="注释 3 2 7 2" xfId="2268"/>
    <cellStyle name="20% - 强调文字颜色 5 6 2 2" xfId="2269"/>
    <cellStyle name="注释 3 2 9" xfId="2270"/>
    <cellStyle name="20% - 强调文字颜色 5 6 4" xfId="2271"/>
    <cellStyle name="20% - 强调文字颜色 5 6 5" xfId="2272"/>
    <cellStyle name="注释 3 3 7" xfId="2273"/>
    <cellStyle name="20% - 强调文字颜色 5 7 2" xfId="2274"/>
    <cellStyle name="20% - 强调文字颜色 6 3_重大项目2月底 尹20130314陈才" xfId="2275"/>
    <cellStyle name="常规 69 2 2" xfId="2276"/>
    <cellStyle name="40% - 强调文字颜色 6 3_重大项目2月底 尹20130314陈才" xfId="2277"/>
    <cellStyle name="注释 3 3 7 2" xfId="2278"/>
    <cellStyle name="20% - 强调文字颜色 5 7 2 2" xfId="2279"/>
    <cellStyle name="输入 2 2 9" xfId="2280"/>
    <cellStyle name="40% - 强调文字颜色 6 3 10" xfId="2281"/>
    <cellStyle name="注释 3 3 8" xfId="2282"/>
    <cellStyle name="20% - 强调文字颜色 5 7 3" xfId="2283"/>
    <cellStyle name="注释 3 3 9" xfId="2284"/>
    <cellStyle name="20% - 强调文字颜色 5 7 4" xfId="2285"/>
    <cellStyle name="20% - 强调文字颜色 5 7 5" xfId="2286"/>
    <cellStyle name="20% - 强调文字颜色 6 2 2 2 3" xfId="2287"/>
    <cellStyle name="注释 3 4 7" xfId="2288"/>
    <cellStyle name="20% - 强调文字颜色 5 8 2" xfId="2289"/>
    <cellStyle name="20% - 强调文字颜色 6 2 2 2 4" xfId="2290"/>
    <cellStyle name="注释 3 4 8" xfId="2291"/>
    <cellStyle name="20% - 强调文字颜色 5 8 3" xfId="2292"/>
    <cellStyle name="20% - 强调文字颜色 6 2 2 2 5" xfId="2293"/>
    <cellStyle name="20% - 强调文字颜色 5 8 4" xfId="2294"/>
    <cellStyle name="20% - 强调文字颜色 5 8 5" xfId="2295"/>
    <cellStyle name="汇总 2 3 5 3" xfId="2296"/>
    <cellStyle name="40% - 强调文字颜色 4 3 2 3 2 2" xfId="2297"/>
    <cellStyle name="输入 2 2 4 2 5" xfId="2298"/>
    <cellStyle name="20% - 强调文字颜色 6 10 3" xfId="2299"/>
    <cellStyle name="检查单元格 2 5 3" xfId="2300"/>
    <cellStyle name="40% - 强调文字颜色 1 3 2 2" xfId="2301"/>
    <cellStyle name="常规 9 2 2 2" xfId="2302"/>
    <cellStyle name="20% - 强调文字颜色 6 2" xfId="2303"/>
    <cellStyle name="常规 3 5 5" xfId="2304"/>
    <cellStyle name="汇总 3 6 4" xfId="2305"/>
    <cellStyle name="20% - 强调文字颜色 6 2 2" xfId="2306"/>
    <cellStyle name="常规 13 7" xfId="2307"/>
    <cellStyle name="汇总 3 6 4 2" xfId="2308"/>
    <cellStyle name="20% - 强调文字颜色 6 2 2 2" xfId="2309"/>
    <cellStyle name="20% - 强调文字颜色 6 2 2 2 2" xfId="2310"/>
    <cellStyle name="汇总 4 4" xfId="2311"/>
    <cellStyle name="40% - 强调文字颜色 1 2 2 4 2" xfId="2312"/>
    <cellStyle name="好_RESULTS_重大项目2月底 尹20130314陈才 5 2" xfId="2313"/>
    <cellStyle name="20% - 强调文字颜色 6 2 2 3" xfId="2314"/>
    <cellStyle name="汇总 4 5" xfId="2315"/>
    <cellStyle name="40% - 强调文字颜色 1 2 2 4 3" xfId="2316"/>
    <cellStyle name="好_RESULTS_重大项目2月底 尹20130314陈才 5 3" xfId="2317"/>
    <cellStyle name="20% - 强调文字颜色 6 2 2 4" xfId="2318"/>
    <cellStyle name="40% - 强调文字颜色 1 2 2 4 4" xfId="2319"/>
    <cellStyle name="20% - 强调文字颜色 6 2 2 5" xfId="2320"/>
    <cellStyle name="40% - 强调文字颜色 1 2 2 4 5" xfId="2321"/>
    <cellStyle name="60% - 强调文字颜色 5 2 3 2" xfId="2322"/>
    <cellStyle name="20% - 强调文字颜色 6 2 2 6" xfId="2323"/>
    <cellStyle name="20% - 强调文字颜色 6 2 2 6 2 2" xfId="2324"/>
    <cellStyle name="20% - 强调文字颜色 6 2 2 8" xfId="2325"/>
    <cellStyle name="20% - 强调文字颜色 6 2 2 9" xfId="2326"/>
    <cellStyle name="常规 3 3 2" xfId="2327"/>
    <cellStyle name="20% - 强调文字颜色 6 2 3 2" xfId="2328"/>
    <cellStyle name="常规 13 8 2" xfId="2329"/>
    <cellStyle name="20% - 强调文字颜色 6 2 3 2 2" xfId="2330"/>
    <cellStyle name="40% - 强调文字颜色 2 6 2 2" xfId="2331"/>
    <cellStyle name="40% - 强调文字颜色 1 2 2 5 2" xfId="2332"/>
    <cellStyle name="好_RESULTS_重大项目2月底 尹20130314陈才 6 2" xfId="2333"/>
    <cellStyle name="20% - 强调文字颜色 6 2 3 3" xfId="2334"/>
    <cellStyle name="注释 2 13 2 2" xfId="2335"/>
    <cellStyle name="40% - 强调文字颜色 1 2 2 5 3" xfId="2336"/>
    <cellStyle name="20% - 强调文字颜色 6 2 3 4" xfId="2337"/>
    <cellStyle name="20% - 强调文字颜色 6 2 3 5" xfId="2338"/>
    <cellStyle name="汇总 3 6 6" xfId="2339"/>
    <cellStyle name="20% - 强调文字颜色 6 2 4" xfId="2340"/>
    <cellStyle name="常规 13 9" xfId="2341"/>
    <cellStyle name="汇总 3 2 10 3" xfId="2342"/>
    <cellStyle name="20% - 强调文字颜色 6 2 4 2" xfId="2343"/>
    <cellStyle name="40% - 强调文字颜色 1 2 2 6 2" xfId="2344"/>
    <cellStyle name="常规 10 2 5" xfId="2345"/>
    <cellStyle name="汇总 3 2 10 4" xfId="2346"/>
    <cellStyle name="20% - 强调文字颜色 6 2 4 3" xfId="2347"/>
    <cellStyle name="40% - 强调文字颜色 1 2 2 6 3" xfId="2348"/>
    <cellStyle name="20% - 强调文字颜色 6 2 4 4" xfId="2349"/>
    <cellStyle name="汇总 3 6 7" xfId="2350"/>
    <cellStyle name="20% - 强调文字颜色 6 2 5" xfId="2351"/>
    <cellStyle name="20% - 强调文字颜色 6 3 2 6 2 2" xfId="2352"/>
    <cellStyle name="40% - 强调文字颜色 1 2 2 7 2" xfId="2353"/>
    <cellStyle name="常规 10 3 5" xfId="2354"/>
    <cellStyle name="注释 2 9 2 2" xfId="2355"/>
    <cellStyle name="20% - 强调文字颜色 6 2 5 3" xfId="2356"/>
    <cellStyle name="注释 2 9 2 3" xfId="2357"/>
    <cellStyle name="20% - 强调文字颜色 6 2 5 4" xfId="2358"/>
    <cellStyle name="注释 3 2 2 5 3 2" xfId="2359"/>
    <cellStyle name="输出 2 3 2 3" xfId="2360"/>
    <cellStyle name="40% - 强调文字颜色 4 2 2 4 2 2" xfId="2361"/>
    <cellStyle name="注释 2 9 2 4" xfId="2362"/>
    <cellStyle name="20% - 强调文字颜色 6 2 5 5" xfId="2363"/>
    <cellStyle name="40% - 强调文字颜色 2 3 3 2 2" xfId="2364"/>
    <cellStyle name="20% - 强调文字颜色 6 2 6" xfId="2365"/>
    <cellStyle name="20% - 强调文字颜色 6 2 7" xfId="2366"/>
    <cellStyle name="常规 12 3 2" xfId="2367"/>
    <cellStyle name="20% - 强调文字颜色 6 2 7 2" xfId="2368"/>
    <cellStyle name="常规 12 3 2 2" xfId="2369"/>
    <cellStyle name="注释 2 9 4 2" xfId="2370"/>
    <cellStyle name="20% - 强调文字颜色 6 2 7 3" xfId="2371"/>
    <cellStyle name="20% - 强调文字颜色 6 2 7 4" xfId="2372"/>
    <cellStyle name="20% - 强调文字颜色 6 2 8" xfId="2373"/>
    <cellStyle name="常规 12 3 3" xfId="2374"/>
    <cellStyle name="20% - 强调文字颜色 6 2 8 2" xfId="2375"/>
    <cellStyle name="20% - 强调文字颜色 6 2 9" xfId="2376"/>
    <cellStyle name="常规 12 3 4" xfId="2377"/>
    <cellStyle name="20% - 强调文字颜色 6 2 9 2" xfId="2378"/>
    <cellStyle name="解释性文本 3 2 2" xfId="2379"/>
    <cellStyle name="40% - 强调文字颜色 2 3 2 4 2 2" xfId="2380"/>
    <cellStyle name="60% - 强调文字颜色 6 2 5" xfId="2381"/>
    <cellStyle name="20% - 强调文字颜色 6 3" xfId="2382"/>
    <cellStyle name="常规 3 5 6" xfId="2383"/>
    <cellStyle name="40% - 强调文字颜色 3 3 6" xfId="2384"/>
    <cellStyle name="注释 2 2 2 2 5" xfId="2385"/>
    <cellStyle name="20% - 强调文字颜色 6 3 10" xfId="2386"/>
    <cellStyle name="常规 29" xfId="2387"/>
    <cellStyle name="常规 34" xfId="2388"/>
    <cellStyle name="40% - 强调文字颜色 3 2 3 4" xfId="2389"/>
    <cellStyle name="强调文字颜色 3 3 6" xfId="2390"/>
    <cellStyle name="40% - 强调文字颜色 5 2 2 5" xfId="2391"/>
    <cellStyle name="汇总 3 9 7" xfId="2392"/>
    <cellStyle name="20% - 强调文字颜色 6 3 2 10" xfId="2393"/>
    <cellStyle name="20% - 强调文字颜色 6 5 5" xfId="2394"/>
    <cellStyle name="20% - 强调文字颜色 6 3 2 2 2" xfId="2395"/>
    <cellStyle name="40% - 强调文字颜色 1 3 8 2" xfId="2396"/>
    <cellStyle name="20% - 强调文字颜色 6 3 2 2 3" xfId="2397"/>
    <cellStyle name="常规 38 4 2" xfId="2398"/>
    <cellStyle name="常规 43 4 2" xfId="2399"/>
    <cellStyle name="20% - 强调文字颜色 6 3 2 2 4" xfId="2400"/>
    <cellStyle name="常规 38 4 3" xfId="2401"/>
    <cellStyle name="常规 43 4 3" xfId="2402"/>
    <cellStyle name="20% - 强调文字颜色 6 3 2 3 3" xfId="2403"/>
    <cellStyle name="常规 38 5 2" xfId="2404"/>
    <cellStyle name="常规 43 5 2" xfId="2405"/>
    <cellStyle name="20% - 强调文字颜色 6 3 2 3 4" xfId="2406"/>
    <cellStyle name="汇总 2 6 2 2 2" xfId="2407"/>
    <cellStyle name="40% - 强调文字颜色 6 2 5 2 2" xfId="2408"/>
    <cellStyle name="常规 8 6 2" xfId="2409"/>
    <cellStyle name="20% - 强调文字颜色 6 3 2 4 4" xfId="2410"/>
    <cellStyle name="20% - 强调文字颜色 6 3 2 5 2" xfId="2411"/>
    <cellStyle name="20% - 强调文字颜色 6 3 2 6 2" xfId="2412"/>
    <cellStyle name="20% - 强调文字颜色 6 3 2 6 3" xfId="2413"/>
    <cellStyle name="20% - 强调文字颜色 6 3 2 6 4" xfId="2414"/>
    <cellStyle name="20% - 强调文字颜色 6 3 2 7" xfId="2415"/>
    <cellStyle name="常规 5 2" xfId="2416"/>
    <cellStyle name="输出 2 10" xfId="2417"/>
    <cellStyle name="20% - 强调文字颜色 6 3 2 8" xfId="2418"/>
    <cellStyle name="常规 5 3" xfId="2419"/>
    <cellStyle name="输出 2 11" xfId="2420"/>
    <cellStyle name="20% - 强调文字颜色 6 3 2 9" xfId="2421"/>
    <cellStyle name="常规 4 3 2" xfId="2422"/>
    <cellStyle name="常规 5 4" xfId="2423"/>
    <cellStyle name="汇总 3 7 5" xfId="2424"/>
    <cellStyle name="20% - 强调文字颜色 6 3 3" xfId="2425"/>
    <cellStyle name="常规 14 8" xfId="2426"/>
    <cellStyle name="20% - 强调文字颜色 6 3 3 2" xfId="2427"/>
    <cellStyle name="常规 14 8 2" xfId="2428"/>
    <cellStyle name="20% - 强调文字颜色 6 3 3 2 2" xfId="2429"/>
    <cellStyle name="40% - 强调文字颜色 6 3 2 6 4" xfId="2430"/>
    <cellStyle name="20% - 强调文字颜色 6 3 4 2" xfId="2431"/>
    <cellStyle name="20% - 强调文字颜色 6 3 6" xfId="2432"/>
    <cellStyle name="汇总 3 8 6" xfId="2433"/>
    <cellStyle name="20% - 强调文字颜色 6 4 4" xfId="2434"/>
    <cellStyle name="40% - 强调文字颜色 5 2 2" xfId="2435"/>
    <cellStyle name="60% - 强调文字颜色 6 2 7" xfId="2436"/>
    <cellStyle name="好 2 3 2" xfId="2437"/>
    <cellStyle name="注释 3 3 6 3 3" xfId="2438"/>
    <cellStyle name="40% - 强调文字颜色 4 3 6 2 2" xfId="2439"/>
    <cellStyle name="20% - 强调文字颜色 6 5" xfId="2440"/>
    <cellStyle name="注释 2 3 3 7" xfId="2441"/>
    <cellStyle name="好 4" xfId="2442"/>
    <cellStyle name="40% - 强调文字颜色 5 2 3 2 2" xfId="2443"/>
    <cellStyle name="常规 17 3 3 3" xfId="2444"/>
    <cellStyle name="好_RESULTS 4 3" xfId="2445"/>
    <cellStyle name="20% - 强调文字颜色 6 6 2 2" xfId="2446"/>
    <cellStyle name="强调文字颜色 3 4 4" xfId="2447"/>
    <cellStyle name="40% - 强调文字颜色 5 2 3 3" xfId="2448"/>
    <cellStyle name="常规 2 11 4" xfId="2449"/>
    <cellStyle name="常规 3 2 2 5" xfId="2450"/>
    <cellStyle name="20% - 强调文字颜色 6 6 3" xfId="2451"/>
    <cellStyle name="常规 17 8" xfId="2452"/>
    <cellStyle name="常规 22 8" xfId="2453"/>
    <cellStyle name="40% - 强调文字颜色 5 2 3 4" xfId="2454"/>
    <cellStyle name="常规 2 11 5" xfId="2455"/>
    <cellStyle name="常规 3 2 2 6" xfId="2456"/>
    <cellStyle name="20% - 强调文字颜色 6 6 4" xfId="2457"/>
    <cellStyle name="注释 3 2 7 2 2" xfId="2458"/>
    <cellStyle name="40% - 强调文字颜色 5 2 3 5" xfId="2459"/>
    <cellStyle name="20% - 强调文字颜色 6 6 5" xfId="2460"/>
    <cellStyle name="40% - 强调文字颜色 5 2 4 2" xfId="2461"/>
    <cellStyle name="常规 2 12 3" xfId="2462"/>
    <cellStyle name="常规 3 2 3 4" xfId="2463"/>
    <cellStyle name="20% - 强调文字颜色 6 7 2" xfId="2464"/>
    <cellStyle name="常规 23 7" xfId="2465"/>
    <cellStyle name="40% - 强调文字颜色 5 2 4 2 2" xfId="2466"/>
    <cellStyle name="汇总 2 11 2 2" xfId="2467"/>
    <cellStyle name="百分比 2 4 4" xfId="2468"/>
    <cellStyle name="20% - 强调文字颜色 6 7 2 2" xfId="2469"/>
    <cellStyle name="40% - 强调文字颜色 5 2 4 3" xfId="2470"/>
    <cellStyle name="常规 3 2 3 5" xfId="2471"/>
    <cellStyle name="20% - 强调文字颜色 6 7 3" xfId="2472"/>
    <cellStyle name="常规 23 8" xfId="2473"/>
    <cellStyle name="40% - 强调文字颜色 5 2 4 4" xfId="2474"/>
    <cellStyle name="常规 3 2 3 6" xfId="2475"/>
    <cellStyle name="20% - 强调文字颜色 6 7 4" xfId="2476"/>
    <cellStyle name="20% - 强调文字颜色 6 7 5" xfId="2477"/>
    <cellStyle name="40% - 强调文字颜色 5 2 5" xfId="2478"/>
    <cellStyle name="好 2 3 5" xfId="2479"/>
    <cellStyle name="20% - 强调文字颜色 6 8" xfId="2480"/>
    <cellStyle name="输入 2 10 6" xfId="2481"/>
    <cellStyle name="40% - 强调文字颜色 5 2 5 2" xfId="2482"/>
    <cellStyle name="常规 2 13 3" xfId="2483"/>
    <cellStyle name="20% - 强调文字颜色 6 8 2" xfId="2484"/>
    <cellStyle name="常规 19 7" xfId="2485"/>
    <cellStyle name="常规 24 7" xfId="2486"/>
    <cellStyle name="40% - 强调文字颜色 5 2 5 3" xfId="2487"/>
    <cellStyle name="20% - 强调文字颜色 6 8 3" xfId="2488"/>
    <cellStyle name="常规 19 8" xfId="2489"/>
    <cellStyle name="常规 24 8" xfId="2490"/>
    <cellStyle name="40% - 强调文字颜色 5 2 5 4" xfId="2491"/>
    <cellStyle name="百分比 6 10" xfId="2492"/>
    <cellStyle name="20% - 强调文字颜色 6 8 4" xfId="2493"/>
    <cellStyle name="注释 3 2 7 4 2" xfId="2494"/>
    <cellStyle name="40% - 强调文字颜色 5 2 5 5" xfId="2495"/>
    <cellStyle name="百分比 6 11" xfId="2496"/>
    <cellStyle name="20% - 强调文字颜色 6 8 5" xfId="2497"/>
    <cellStyle name="计算 3" xfId="2498"/>
    <cellStyle name="20% - 着色 1" xfId="2499"/>
    <cellStyle name="计算 4" xfId="2500"/>
    <cellStyle name="20% - 着色 2" xfId="2501"/>
    <cellStyle name="标题 3 2 6 2" xfId="2502"/>
    <cellStyle name="20% - 着色 6" xfId="2503"/>
    <cellStyle name="汇总 2 3 4 3 2" xfId="2504"/>
    <cellStyle name="40% - 强调文字颜色 1 10 3" xfId="2505"/>
    <cellStyle name="输出 2 4 3 4" xfId="2506"/>
    <cellStyle name="解释性文本 2 9" xfId="2507"/>
    <cellStyle name="40% - 强调文字颜色 4 3 2 2" xfId="2508"/>
    <cellStyle name="40% - 强调文字颜色 1 2" xfId="2509"/>
    <cellStyle name="注释 2 3 2 2" xfId="2510"/>
    <cellStyle name="40% - 强调文字颜色 5 7 2 2" xfId="2511"/>
    <cellStyle name="注释 3 2 2 5 5" xfId="2512"/>
    <cellStyle name="40% - 强调文字颜色 4 2 2 4 4" xfId="2513"/>
    <cellStyle name="40% - 强调文字颜色 1 2 10" xfId="2514"/>
    <cellStyle name="注释 3 2 2 5 6" xfId="2515"/>
    <cellStyle name="40% - 强调文字颜色 4 2 2 4 5" xfId="2516"/>
    <cellStyle name="40% - 强调文字颜色 1 2 11" xfId="2517"/>
    <cellStyle name="标题 1 2 4 2" xfId="2518"/>
    <cellStyle name="注释 3 3 2 3 3" xfId="2519"/>
    <cellStyle name="40% - 强调文字颜色 4 3 2 2 2" xfId="2520"/>
    <cellStyle name="注释 3 2 2 16" xfId="2521"/>
    <cellStyle name="计算 2 15" xfId="2522"/>
    <cellStyle name="40% - 强调文字颜色 1 2 2" xfId="2523"/>
    <cellStyle name="60% - 强调文字颜色 2 2 7" xfId="2524"/>
    <cellStyle name="汇总 2 2 5 3" xfId="2525"/>
    <cellStyle name="好_RESULTS_重大项目2月底 尹20130314陈才 3" xfId="2526"/>
    <cellStyle name="40% - 强调文字颜色 4 3 2 2 2 2" xfId="2527"/>
    <cellStyle name="40% - 强调文字颜色 1 2 2 2" xfId="2528"/>
    <cellStyle name="汇总 2 4" xfId="2529"/>
    <cellStyle name="40% - 强调文字颜色 1 2 2 2 2" xfId="2530"/>
    <cellStyle name="好_RESULTS_重大项目2月底 尹20130314陈才 3 2 2" xfId="2531"/>
    <cellStyle name="40% - 强调文字颜色 6 2 2 9" xfId="2532"/>
    <cellStyle name="汇总 2 4 2" xfId="2533"/>
    <cellStyle name="40% - 强调文字颜色 1 2 2 2 2 2" xfId="2534"/>
    <cellStyle name="注释 2 2 8 7" xfId="2535"/>
    <cellStyle name="检查单元格 4" xfId="2536"/>
    <cellStyle name="40% - 强调文字颜色 5 2 2 7 2" xfId="2537"/>
    <cellStyle name="汇总 2 5" xfId="2538"/>
    <cellStyle name="40% - 强调文字颜色 1 2 2 2 3" xfId="2539"/>
    <cellStyle name="汇总 2 6" xfId="2540"/>
    <cellStyle name="40% - 强调文字颜色 1 2 2 2 4" xfId="2541"/>
    <cellStyle name="汇总 2 7" xfId="2542"/>
    <cellStyle name="40% - 强调文字颜色 1 2 2 2 5" xfId="2543"/>
    <cellStyle name="40% - 强调文字颜色 1 2 2 3" xfId="2544"/>
    <cellStyle name="常规 11 2 5 2" xfId="2545"/>
    <cellStyle name="40% - 强调文字颜色 5 3 2 8" xfId="2546"/>
    <cellStyle name="汇总 3 4" xfId="2547"/>
    <cellStyle name="40% - 强调文字颜色 1 2 2 3 2" xfId="2548"/>
    <cellStyle name="好_RESULTS_重大项目2月底 尹20130314陈才 4 2 2" xfId="2549"/>
    <cellStyle name="40% - 强调文字颜色 6 3 2 9" xfId="2550"/>
    <cellStyle name="40% - 强调文字颜色 1 3 2 3 3" xfId="2551"/>
    <cellStyle name="注释 3 2 9 7" xfId="2552"/>
    <cellStyle name="40% - 强调文字颜色 5 3 2 8 2" xfId="2553"/>
    <cellStyle name="汇总 3 4 2" xfId="2554"/>
    <cellStyle name="40% - 强调文字颜色 1 2 2 3 2 2" xfId="2555"/>
    <cellStyle name="常规 11 5" xfId="2556"/>
    <cellStyle name="40% - 强调文字颜色 5 3 2 9" xfId="2557"/>
    <cellStyle name="汇总 3 5" xfId="2558"/>
    <cellStyle name="40% - 强调文字颜色 1 2 2 3 3" xfId="2559"/>
    <cellStyle name="注释 2 2 9 7" xfId="2560"/>
    <cellStyle name="40% - 强调文字颜色 5 2 2 8 2" xfId="2561"/>
    <cellStyle name="汇总 3 6" xfId="2562"/>
    <cellStyle name="40% - 强调文字颜色 1 2 2 3 4" xfId="2563"/>
    <cellStyle name="40% - 强调文字颜色 1 2 2 4" xfId="2564"/>
    <cellStyle name="常规 11 2 5 3" xfId="2565"/>
    <cellStyle name="40% - 强调文字颜色 2 6 2" xfId="2566"/>
    <cellStyle name="40% - 强调文字颜色 1 2 2 5" xfId="2567"/>
    <cellStyle name="40% - 强调文字颜色 2 6 3" xfId="2568"/>
    <cellStyle name="40% - 强调文字颜色 1 2 2 6" xfId="2569"/>
    <cellStyle name="40% - 强调文字颜色 1 2 2 6 2 2" xfId="2570"/>
    <cellStyle name="40% - 强调文字颜色 1 2 2 6 4" xfId="2571"/>
    <cellStyle name="注释 3 4 4 2" xfId="2572"/>
    <cellStyle name="40% - 强调文字颜色 2 6 4" xfId="2573"/>
    <cellStyle name="40% - 强调文字颜色 1 2 2 7" xfId="2574"/>
    <cellStyle name="输入 2 5 3 2" xfId="2575"/>
    <cellStyle name="40% - 强调文字颜色 2 6 5" xfId="2576"/>
    <cellStyle name="40% - 强调文字颜色 1 2 2 8" xfId="2577"/>
    <cellStyle name="输入 2 5 3 3" xfId="2578"/>
    <cellStyle name="40% - 强调文字颜色 1 2 2 9" xfId="2579"/>
    <cellStyle name="常规 96 2" xfId="2580"/>
    <cellStyle name="注释 3 3 2 3 4" xfId="2581"/>
    <cellStyle name="40% - 强调文字颜色 4 3 2 2 3" xfId="2582"/>
    <cellStyle name="计算 2 16" xfId="2583"/>
    <cellStyle name="40% - 强调文字颜色 1 2 3" xfId="2584"/>
    <cellStyle name="60% - 强调文字颜色 2 2 8" xfId="2585"/>
    <cellStyle name="40% - 强调文字颜色 1 2 3 2" xfId="2586"/>
    <cellStyle name="汇总 3 7 2 3" xfId="2587"/>
    <cellStyle name="汇总 2 2 6 3 2" xfId="2588"/>
    <cellStyle name="40% - 强调文字颜色 6 3 2 2 5" xfId="2589"/>
    <cellStyle name="常规 14 5 3" xfId="2590"/>
    <cellStyle name="40% - 强调文字颜色 1 2 3 2 2" xfId="2591"/>
    <cellStyle name="40% - 强调文字颜色 1 2 3 3" xfId="2592"/>
    <cellStyle name="常规 11 2 6 2" xfId="2593"/>
    <cellStyle name="40% - 强调文字颜色 1 2 3 4" xfId="2594"/>
    <cellStyle name="常规 11 2 6 3" xfId="2595"/>
    <cellStyle name="常规 8 2 3 2 2" xfId="2596"/>
    <cellStyle name="40% - 强调文字颜色 4 9 2" xfId="2597"/>
    <cellStyle name="40% - 强调文字颜色 4 3 2 2 4" xfId="2598"/>
    <cellStyle name="40% - 强调文字颜色 1 2 4" xfId="2599"/>
    <cellStyle name="40% - 强调文字颜色 1 2 4 2" xfId="2600"/>
    <cellStyle name="40% - 强调文字颜色 1 2 4 2 2" xfId="2601"/>
    <cellStyle name="注释 3 2 2 6 2 2 2" xfId="2602"/>
    <cellStyle name="40% - 强调文字颜色 1 2 4 3" xfId="2603"/>
    <cellStyle name="常规 11 2 7 2" xfId="2604"/>
    <cellStyle name="40% - 强调文字颜色 1 2 4 4" xfId="2605"/>
    <cellStyle name="标题 1 2" xfId="2606"/>
    <cellStyle name="40% - 强调文字颜色 4 9 3" xfId="2607"/>
    <cellStyle name="40% - 强调文字颜色 4 3 2 2 5" xfId="2608"/>
    <cellStyle name="标题 2 2 2 2" xfId="2609"/>
    <cellStyle name="40% - 强调文字颜色 1 2 5" xfId="2610"/>
    <cellStyle name="注释 2 3 9 2 3" xfId="2611"/>
    <cellStyle name="40% - 强调文字颜色 1 2 5 2" xfId="2612"/>
    <cellStyle name="注释 2 3 9 2 4" xfId="2613"/>
    <cellStyle name="40% - 强调文字颜色 1 2 5 3" xfId="2614"/>
    <cellStyle name="常规 11 2 8 2" xfId="2615"/>
    <cellStyle name="40% - 强调文字颜色 4 3_重大项目2月底 尹20130314陈才" xfId="2616"/>
    <cellStyle name="注释 2 3 9 2 5" xfId="2617"/>
    <cellStyle name="40% - 强调文字颜色 1 2 5 4" xfId="2618"/>
    <cellStyle name="标题 2 2" xfId="2619"/>
    <cellStyle name="注释 2 3 9 3 4" xfId="2620"/>
    <cellStyle name="40% - 强调文字颜色 1 2 6 3" xfId="2621"/>
    <cellStyle name="计算 2 2 9 2 2 2" xfId="2622"/>
    <cellStyle name="常规 37 2 3" xfId="2623"/>
    <cellStyle name="常规 42 2 3" xfId="2624"/>
    <cellStyle name="40% - 强调文字颜色 1 2 7 2" xfId="2625"/>
    <cellStyle name="标题 3 2 7" xfId="2626"/>
    <cellStyle name="常规 37 3 2" xfId="2627"/>
    <cellStyle name="常规 42 3 2" xfId="2628"/>
    <cellStyle name="40% - 强调文字颜色 1 2 7 2 2" xfId="2629"/>
    <cellStyle name="百分比 2 2 5" xfId="2630"/>
    <cellStyle name="常规 3 2 3 2 3" xfId="2631"/>
    <cellStyle name="千位分隔 2" xfId="2632"/>
    <cellStyle name="40% - 强调文字颜色 1 2 7 3" xfId="2633"/>
    <cellStyle name="标题 3 2 8" xfId="2634"/>
    <cellStyle name="常规 37 3 3" xfId="2635"/>
    <cellStyle name="常规 42 3 3" xfId="2636"/>
    <cellStyle name="千位分隔 3" xfId="2637"/>
    <cellStyle name="40% - 强调文字颜色 1 2 7 4" xfId="2638"/>
    <cellStyle name="标题 4 2" xfId="2639"/>
    <cellStyle name="40% - 强调文字颜色 1 2 8 2" xfId="2640"/>
    <cellStyle name="常规 37 4 2" xfId="2641"/>
    <cellStyle name="常规 42 4 2" xfId="2642"/>
    <cellStyle name="注释 3 2 2 9 2 5" xfId="2643"/>
    <cellStyle name="40% - 强调文字颜色 1 2 9 2" xfId="2644"/>
    <cellStyle name="常规 37 5 2" xfId="2645"/>
    <cellStyle name="常规 42 5 2" xfId="2646"/>
    <cellStyle name="输入 2 2 7 2 2" xfId="2647"/>
    <cellStyle name="40% - 强调文字颜色 4 3 4 5" xfId="2648"/>
    <cellStyle name="40% - 强调文字颜色 1 2_重大项目2月底 尹20130314陈才" xfId="2649"/>
    <cellStyle name="40% - 强调文字颜色 3 5" xfId="2650"/>
    <cellStyle name="常规 104 2" xfId="2651"/>
    <cellStyle name="常规 4 9 2" xfId="2652"/>
    <cellStyle name="40% - 强调文字颜色 4 3 2 3" xfId="2653"/>
    <cellStyle name="计算 2 2 9 4 2" xfId="2654"/>
    <cellStyle name="常规 14 3 5 2" xfId="2655"/>
    <cellStyle name="40% - 强调文字颜色 1 3" xfId="2656"/>
    <cellStyle name="常规 9 2" xfId="2657"/>
    <cellStyle name="40% - 强调文字颜色 4 3 2 3 2" xfId="2658"/>
    <cellStyle name="常规 39 2 3" xfId="2659"/>
    <cellStyle name="常规 44 2 3" xfId="2660"/>
    <cellStyle name="40% - 强调文字颜色 1 3 2" xfId="2661"/>
    <cellStyle name="常规 9 2 2" xfId="2662"/>
    <cellStyle name="40% - 强调文字颜色 1 3 2 2 2" xfId="2663"/>
    <cellStyle name="注释 3 2 8 7" xfId="2664"/>
    <cellStyle name="40% - 强调文字颜色 5 3 2 7 2" xfId="2665"/>
    <cellStyle name="汇总 3 3 2" xfId="2666"/>
    <cellStyle name="汇总 2 3 5 3 3" xfId="2667"/>
    <cellStyle name="常规 10 5" xfId="2668"/>
    <cellStyle name="40% - 强调文字颜色 1 3 2 2 3" xfId="2669"/>
    <cellStyle name="40% - 强调文字颜色 1 3 2 2 4" xfId="2670"/>
    <cellStyle name="40% - 强调文字颜色 1 3 2 2 5" xfId="2671"/>
    <cellStyle name="检查单元格 2 5 4" xfId="2672"/>
    <cellStyle name="40% - 强调文字颜色 1 3 2 3" xfId="2673"/>
    <cellStyle name="40% - 强调文字颜色 6 3 2 8" xfId="2674"/>
    <cellStyle name="40% - 强调文字颜色 1 3 2 3 2" xfId="2675"/>
    <cellStyle name="40% - 强调文字颜色 1 3 2 3 4" xfId="2676"/>
    <cellStyle name="40% - 强调文字颜色 1 3 2 4" xfId="2677"/>
    <cellStyle name="40% - 强调文字颜色 1 3 2 4 2" xfId="2678"/>
    <cellStyle name="40% - 强调文字颜色 1 3 2 4 3" xfId="2679"/>
    <cellStyle name="40% - 强调文字颜色 1 3 2 4 4" xfId="2680"/>
    <cellStyle name="40% - 强调文字颜色 1 3 2 4 5" xfId="2681"/>
    <cellStyle name="警告文本 2 10" xfId="2682"/>
    <cellStyle name="60% - 强调文字颜色 6 2 3 2" xfId="2683"/>
    <cellStyle name="40% - 强调文字颜色 3 6 2" xfId="2684"/>
    <cellStyle name="40% - 强调文字颜色 1 3 2 5" xfId="2685"/>
    <cellStyle name="40% - 强调文字颜色 3 6 2 2" xfId="2686"/>
    <cellStyle name="40% - 强调文字颜色 1 3 2 5 2" xfId="2687"/>
    <cellStyle name="40% - 强调文字颜色 3 6 3" xfId="2688"/>
    <cellStyle name="40% - 强调文字颜色 1 3 2 6" xfId="2689"/>
    <cellStyle name="40% - 强调文字颜色 1 3 2 6 2" xfId="2690"/>
    <cellStyle name="汇总 2 2 2 9 3 3" xfId="2691"/>
    <cellStyle name="40% - 强调文字颜色 1 3 2 6 2 2" xfId="2692"/>
    <cellStyle name="40% - 强调文字颜色 1 3 2 6 3" xfId="2693"/>
    <cellStyle name="40% - 强调文字颜色 1 3 2 6 4" xfId="2694"/>
    <cellStyle name="注释 2 2 2 5 3" xfId="2695"/>
    <cellStyle name="40% - 强调文字颜色 3 2 2 4 2" xfId="2696"/>
    <cellStyle name="注释 3 5 4 2" xfId="2697"/>
    <cellStyle name="40% - 强调文字颜色 3 6 4" xfId="2698"/>
    <cellStyle name="40% - 强调文字颜色 1 3 2 7" xfId="2699"/>
    <cellStyle name="链接单元格 3 6" xfId="2700"/>
    <cellStyle name="40% - 强调文字颜色 3 2 6 2" xfId="2701"/>
    <cellStyle name="注释 3 9 2" xfId="2702"/>
    <cellStyle name="差_RESULTS_重大项目2月底 尹20130314陈才 3 5" xfId="2703"/>
    <cellStyle name="注释 2 2 2 5 3 2" xfId="2704"/>
    <cellStyle name="40% - 强调文字颜色 3 2 2 4 2 2" xfId="2705"/>
    <cellStyle name="40% - 强调文字颜色 1 3 2 7 2" xfId="2706"/>
    <cellStyle name="注释 2 2 2 5 4" xfId="2707"/>
    <cellStyle name="40% - 强调文字颜色 3 2 2 4 3" xfId="2708"/>
    <cellStyle name="输入 2 6 3 2" xfId="2709"/>
    <cellStyle name="40% - 强调文字颜色 3 6 5" xfId="2710"/>
    <cellStyle name="40% - 强调文字颜色 1 3 2 8" xfId="2711"/>
    <cellStyle name="40% - 强调文字颜色 3 2 6 3" xfId="2712"/>
    <cellStyle name="注释 2 2 2 5 5" xfId="2713"/>
    <cellStyle name="40% - 强调文字颜色 3 2 2 4 4" xfId="2714"/>
    <cellStyle name="输入 2 6 3 3" xfId="2715"/>
    <cellStyle name="40% - 强调文字颜色 1 3 2 9" xfId="2716"/>
    <cellStyle name="40% - 强调文字颜色 4 3 2 3 3" xfId="2717"/>
    <cellStyle name="40% - 强调文字颜色 1 3 3" xfId="2718"/>
    <cellStyle name="常规 9 2 3" xfId="2719"/>
    <cellStyle name="40% - 强调文字颜色 1 3 3 2" xfId="2720"/>
    <cellStyle name="40% - 强调文字颜色 1 3 3 2 2" xfId="2721"/>
    <cellStyle name="输出 2 4 2 2 2" xfId="2722"/>
    <cellStyle name="40% - 强调文字颜色 1 3 3 3" xfId="2723"/>
    <cellStyle name="40% - 强调文字颜色 1 3 3 4" xfId="2724"/>
    <cellStyle name="40% - 强调文字颜色 4 3 2 3 4" xfId="2725"/>
    <cellStyle name="40% - 强调文字颜色 1 3 4" xfId="2726"/>
    <cellStyle name="常规 9 2 4" xfId="2727"/>
    <cellStyle name="40% - 强调文字颜色 1 3 4 2" xfId="2728"/>
    <cellStyle name="40% - 强调文字颜色 1 3 4 2 2" xfId="2729"/>
    <cellStyle name="40% - 强调文字颜色 1 3 4 3" xfId="2730"/>
    <cellStyle name="40% - 强调文字颜色 1 3 4 4" xfId="2731"/>
    <cellStyle name="40% - 强调文字颜色 3 8 2" xfId="2732"/>
    <cellStyle name="40% - 强调文字颜色 1 3 4 5" xfId="2733"/>
    <cellStyle name="40% - 强调文字颜色 1 3 5" xfId="2734"/>
    <cellStyle name="60% - 强调文字颜色 1 2 6" xfId="2735"/>
    <cellStyle name="汇总 2 3 8 3" xfId="2736"/>
    <cellStyle name="标题 2 2 3 2 2" xfId="2737"/>
    <cellStyle name="40% - 强调文字颜色 1 3 5 2" xfId="2738"/>
    <cellStyle name="60% - 强调文字颜色 1 2 7" xfId="2739"/>
    <cellStyle name="40% - 强调文字颜色 1 3 5 3" xfId="2740"/>
    <cellStyle name="40% - 强调文字颜色 1 3 6 2" xfId="2741"/>
    <cellStyle name="千位分隔 2 7" xfId="2742"/>
    <cellStyle name="常规 38 2 2" xfId="2743"/>
    <cellStyle name="常规 43 2 2" xfId="2744"/>
    <cellStyle name="汇总 2 3 9 3 2" xfId="2745"/>
    <cellStyle name="40% - 强调文字颜色 2 10 3" xfId="2746"/>
    <cellStyle name="千位分隔 2 7 2" xfId="2747"/>
    <cellStyle name="常规 3 3 2 2 3" xfId="2748"/>
    <cellStyle name="40% - 强调文字颜色 1 3 6 2 2" xfId="2749"/>
    <cellStyle name="常规 38 6" xfId="2750"/>
    <cellStyle name="常规 43 6" xfId="2751"/>
    <cellStyle name="40% - 强调文字颜色 1 3 6 3" xfId="2752"/>
    <cellStyle name="千位分隔 2 8" xfId="2753"/>
    <cellStyle name="常规 38 2 3" xfId="2754"/>
    <cellStyle name="常规 43 2 3" xfId="2755"/>
    <cellStyle name="40% - 强调文字颜色 1 3 6 4" xfId="2756"/>
    <cellStyle name="40% - 强调文字颜色 1 3 7 2" xfId="2757"/>
    <cellStyle name="标题 4 2 7" xfId="2758"/>
    <cellStyle name="常规 38 3 2" xfId="2759"/>
    <cellStyle name="常规 43 3 2" xfId="2760"/>
    <cellStyle name="40% - 强调文字颜色 1 3 8" xfId="2761"/>
    <cellStyle name="常规 38 4" xfId="2762"/>
    <cellStyle name="常规 43 4" xfId="2763"/>
    <cellStyle name="40% - 强调文字颜色 2 10 2" xfId="2764"/>
    <cellStyle name="40% - 强调文字颜色 1 3 9" xfId="2765"/>
    <cellStyle name="常规 3 3 2 2 2" xfId="2766"/>
    <cellStyle name="常规 38 5" xfId="2767"/>
    <cellStyle name="常规 43 5" xfId="2768"/>
    <cellStyle name="40% - 强调文字颜色 4 3 2 4 2" xfId="2769"/>
    <cellStyle name="常规 39 3 3" xfId="2770"/>
    <cellStyle name="常规 44 3 3" xfId="2771"/>
    <cellStyle name="40% - 强调文字颜色 1 4 2" xfId="2772"/>
    <cellStyle name="常规 9 3 2" xfId="2773"/>
    <cellStyle name="输入 3 5" xfId="2774"/>
    <cellStyle name="40% - 强调文字颜色 4 3 2 4 2 2" xfId="2775"/>
    <cellStyle name="40% - 强调文字颜色 1 4 2 2" xfId="2776"/>
    <cellStyle name="常规 9 3 2 2" xfId="2777"/>
    <cellStyle name="40% - 强调文字颜色 4 3 2 4 3" xfId="2778"/>
    <cellStyle name="40% - 强调文字颜色 1 4 3" xfId="2779"/>
    <cellStyle name="常规 9 3 3" xfId="2780"/>
    <cellStyle name="注释 3 3 2 2" xfId="2781"/>
    <cellStyle name="40% - 强调文字颜色 6 7 2 2" xfId="2782"/>
    <cellStyle name="40% - 强调文字颜色 1 4 4" xfId="2783"/>
    <cellStyle name="常规 9 3 4" xfId="2784"/>
    <cellStyle name="40% - 强调文字颜色 6 2 10" xfId="2785"/>
    <cellStyle name="40% - 强调文字颜色 4 3 2 4 4" xfId="2786"/>
    <cellStyle name="40% - 强调文字颜色 4 3 2 5" xfId="2787"/>
    <cellStyle name="40% - 强调文字颜色 1 5" xfId="2788"/>
    <cellStyle name="常规 9 4" xfId="2789"/>
    <cellStyle name="40% - 强调文字颜色 4 3 2 5 2" xfId="2790"/>
    <cellStyle name="常规 39 4 3" xfId="2791"/>
    <cellStyle name="常规 44 4 3" xfId="2792"/>
    <cellStyle name="40% - 强调文字颜色 1 5 2" xfId="2793"/>
    <cellStyle name="常规 9 4 2" xfId="2794"/>
    <cellStyle name="输入 2 2 6 2 5" xfId="2795"/>
    <cellStyle name="40% - 强调文字颜色 3 2_重大项目2月底 尹20130314陈才" xfId="2796"/>
    <cellStyle name="40% - 强调文字颜色 1 5 2 2" xfId="2797"/>
    <cellStyle name="40% - 强调文字颜色 4 3 2 6 2" xfId="2798"/>
    <cellStyle name="40% - 强调文字颜色 1 6 2" xfId="2799"/>
    <cellStyle name="常规 9 5 2" xfId="2800"/>
    <cellStyle name="40% - 强调文字颜色 4 3 2 6 3" xfId="2801"/>
    <cellStyle name="40% - 强调文字颜色 1 6 3" xfId="2802"/>
    <cellStyle name="常规 9 5 3" xfId="2803"/>
    <cellStyle name="40% - 强调文字颜色 4 3 2 6 4" xfId="2804"/>
    <cellStyle name="注释 3 3 4 2" xfId="2805"/>
    <cellStyle name="40% - 强调文字颜色 1 6 4" xfId="2806"/>
    <cellStyle name="注释 3 3 4 3" xfId="2807"/>
    <cellStyle name="输入 2 4 3 2" xfId="2808"/>
    <cellStyle name="40% - 强调文字颜色 1 6 5" xfId="2809"/>
    <cellStyle name="汇总 2 6 3 2" xfId="2810"/>
    <cellStyle name="40% - 强调文字颜色 6 2 6 2" xfId="2811"/>
    <cellStyle name="40% - 强调文字颜色 1 7" xfId="2812"/>
    <cellStyle name="常规 9 6" xfId="2813"/>
    <cellStyle name="40% - 强调文字颜色 4 3 2 7" xfId="2814"/>
    <cellStyle name="40% - 强调文字颜色 4 3 2 7 2" xfId="2815"/>
    <cellStyle name="40% - 强调文字颜色 1 7 2" xfId="2816"/>
    <cellStyle name="常规 9 6 2" xfId="2817"/>
    <cellStyle name="注释 3 3 5 2" xfId="2818"/>
    <cellStyle name="40% - 强调文字颜色 1 7 4" xfId="2819"/>
    <cellStyle name="注释 3 3 5 3" xfId="2820"/>
    <cellStyle name="输入 2 4 4 2" xfId="2821"/>
    <cellStyle name="40% - 强调文字颜色 1 7 5" xfId="2822"/>
    <cellStyle name="汇总 2 6 3 3" xfId="2823"/>
    <cellStyle name="40% - 强调文字颜色 6 2 6 3" xfId="2824"/>
    <cellStyle name="40% - 强调文字颜色 1 8" xfId="2825"/>
    <cellStyle name="常规 9 7" xfId="2826"/>
    <cellStyle name="40% - 强调文字颜色 4 3 2 8" xfId="2827"/>
    <cellStyle name="40% - 强调文字颜色 4 3 2 8 2" xfId="2828"/>
    <cellStyle name="40% - 强调文字颜色 1 8 2" xfId="2829"/>
    <cellStyle name="40% - 强调文字颜色 1 8 3" xfId="2830"/>
    <cellStyle name="注释 3 3 6 2" xfId="2831"/>
    <cellStyle name="40% - 强调文字颜色 1 8 4" xfId="2832"/>
    <cellStyle name="好_VERA 5 2" xfId="2833"/>
    <cellStyle name="40% - 强调文字颜色 4 3 2 9" xfId="2834"/>
    <cellStyle name="40% - 强调文字颜色 1 9" xfId="2835"/>
    <cellStyle name="常规 9 8" xfId="2836"/>
    <cellStyle name="40% - 强调文字颜色 1 9 2" xfId="2837"/>
    <cellStyle name="40% - 强调文字颜色 1 9 3" xfId="2838"/>
    <cellStyle name="40% - 强调文字颜色 4 3 3 2" xfId="2839"/>
    <cellStyle name="常规 2 3 2 4" xfId="2840"/>
    <cellStyle name="注释 2 3 3 2 3" xfId="2841"/>
    <cellStyle name="40% - 强调文字颜色 2 2" xfId="2842"/>
    <cellStyle name="40% - 强调文字颜色 2 2 3" xfId="2843"/>
    <cellStyle name="60% - 强调文字颜色 3 2 8" xfId="2844"/>
    <cellStyle name="注释 3 3 3 3 4" xfId="2845"/>
    <cellStyle name="40% - 强调文字颜色 2 2 2 10" xfId="2846"/>
    <cellStyle name="40% - 强调文字颜色 2 2 2 2" xfId="2847"/>
    <cellStyle name="40% - 强调文字颜色 2 2 2 2 2" xfId="2848"/>
    <cellStyle name="输出 2 5 5" xfId="2849"/>
    <cellStyle name="常规 2 4 3" xfId="2850"/>
    <cellStyle name="40% - 强调文字颜色 2 2 2 2 2 2" xfId="2851"/>
    <cellStyle name="注释 2 13 3" xfId="2852"/>
    <cellStyle name="常规 2 4 3 2" xfId="2853"/>
    <cellStyle name="40% - 强调文字颜色 6 2 2 7 2" xfId="2854"/>
    <cellStyle name="输入 2 2 8 4 2" xfId="2855"/>
    <cellStyle name="40% - 强调文字颜色 2 2 2 2 3" xfId="2856"/>
    <cellStyle name="输出 2 5 6" xfId="2857"/>
    <cellStyle name="常规 2 4 4" xfId="2858"/>
    <cellStyle name="40% - 强调文字颜色 2 2 2 2 4" xfId="2859"/>
    <cellStyle name="输出 2 5 7" xfId="2860"/>
    <cellStyle name="常规 2 4 5" xfId="2861"/>
    <cellStyle name="40% - 强调文字颜色 2 2 2 3" xfId="2862"/>
    <cellStyle name="40% - 强调文字颜色 2 2 2 3 2" xfId="2863"/>
    <cellStyle name="输出 2 6 5" xfId="2864"/>
    <cellStyle name="常规 2 5 3" xfId="2865"/>
    <cellStyle name="40% - 强调文字颜色 2 2 2 3 2 2" xfId="2866"/>
    <cellStyle name="40% - 强调文字颜色 6 2 2 8 2" xfId="2867"/>
    <cellStyle name="60% - 强调文字颜色 5 2 3" xfId="2868"/>
    <cellStyle name="链接单元格 2 2 2 2" xfId="2869"/>
    <cellStyle name="40% - 强调文字颜色 2 2 2 3 3" xfId="2870"/>
    <cellStyle name="输出 2 6 6" xfId="2871"/>
    <cellStyle name="常规 2 5 4" xfId="2872"/>
    <cellStyle name="40% - 强调文字颜色 2 2 2 3 4" xfId="2873"/>
    <cellStyle name="常规 2 145" xfId="2874"/>
    <cellStyle name="40% - 强调文字颜色 2 3 10" xfId="2875"/>
    <cellStyle name="汇总 3 2 5 5" xfId="2876"/>
    <cellStyle name="60% - 强调文字颜色 5 3" xfId="2877"/>
    <cellStyle name="40% - 强调文字颜色 2 2 2 4" xfId="2878"/>
    <cellStyle name="40% - 强调文字颜色 2 2 2 4 2" xfId="2879"/>
    <cellStyle name="输出 2 7 5" xfId="2880"/>
    <cellStyle name="常规 2 188" xfId="2881"/>
    <cellStyle name="常规 2 6 3" xfId="2882"/>
    <cellStyle name="40% - 强调文字颜色 2 2 2 4 2 2" xfId="2883"/>
    <cellStyle name="40% - 强调文字颜色 2 2 2 4 3" xfId="2884"/>
    <cellStyle name="输出 2 7 6" xfId="2885"/>
    <cellStyle name="汇总 2 4 2 2" xfId="2886"/>
    <cellStyle name="常规 2 189" xfId="2887"/>
    <cellStyle name="常规 2 6 4" xfId="2888"/>
    <cellStyle name="40% - 强调文字颜色 2 2 2 4 4" xfId="2889"/>
    <cellStyle name="40% - 强调文字颜色 2 2 2 5" xfId="2890"/>
    <cellStyle name="40% - 强调文字颜色 2 2 2 5 2" xfId="2891"/>
    <cellStyle name="输出 2 8 5" xfId="2892"/>
    <cellStyle name="常规 2 7 3" xfId="2893"/>
    <cellStyle name="警告文本 2 4 2 2" xfId="2894"/>
    <cellStyle name="40% - 强调文字颜色 2 2 2 5 3" xfId="2895"/>
    <cellStyle name="汇总 2 4 3 2" xfId="2896"/>
    <cellStyle name="常规 2 7 4" xfId="2897"/>
    <cellStyle name="40% - 强调文字颜色 2 2 2 6" xfId="2898"/>
    <cellStyle name="40% - 强调文字颜色 2 2 2 6 2" xfId="2899"/>
    <cellStyle name="输入 2 3" xfId="2900"/>
    <cellStyle name="常规 2 8 3" xfId="2901"/>
    <cellStyle name="40% - 强调文字颜色 2 2 2 6 2 2" xfId="2902"/>
    <cellStyle name="40% - 强调文字颜色 2 2 2 6 3" xfId="2903"/>
    <cellStyle name="输入 2 4" xfId="2904"/>
    <cellStyle name="汇总 2 4 4 2" xfId="2905"/>
    <cellStyle name="常规 2 8 4" xfId="2906"/>
    <cellStyle name="40% - 强调文字颜色 2 2 2 6 4" xfId="2907"/>
    <cellStyle name="40% - 强调文字颜色 2 2 2 7" xfId="2908"/>
    <cellStyle name="常规 19 4 2" xfId="2909"/>
    <cellStyle name="常规 24 4 2" xfId="2910"/>
    <cellStyle name="40% - 强调文字颜色 2 2 2 7 2" xfId="2911"/>
    <cellStyle name="输入 3 3" xfId="2912"/>
    <cellStyle name="常规 2 9 3" xfId="2913"/>
    <cellStyle name="40% - 强调文字颜色 2 2 2 8" xfId="2914"/>
    <cellStyle name="常规 19 4 3" xfId="2915"/>
    <cellStyle name="常规 24 4 3" xfId="2916"/>
    <cellStyle name="输入 4 3" xfId="2917"/>
    <cellStyle name="40% - 强调文字颜色 4 2 11" xfId="2918"/>
    <cellStyle name="汇总 3 2 2 2 4" xfId="2919"/>
    <cellStyle name="汇总 2 2 2 12" xfId="2920"/>
    <cellStyle name="40% - 强调文字颜色 2 2 2 8 2" xfId="2921"/>
    <cellStyle name="40% - 强调文字颜色 2 2 3 2" xfId="2922"/>
    <cellStyle name="40% - 强调文字颜色 2 2 3 3" xfId="2923"/>
    <cellStyle name="注释 2 5 2" xfId="2924"/>
    <cellStyle name="40% - 强调文字颜色 5 9 2" xfId="2925"/>
    <cellStyle name="40% - 强调文字颜色 2 2 4" xfId="2926"/>
    <cellStyle name="40% - 强调文字颜色 2 2 4 2" xfId="2927"/>
    <cellStyle name="注释 3 2 2 7 2 2 2" xfId="2928"/>
    <cellStyle name="40% - 强调文字颜色 2 2 4 3" xfId="2929"/>
    <cellStyle name="好_VERA_1 3 2" xfId="2930"/>
    <cellStyle name="40% - 强调文字颜色 2 2 4 4" xfId="2931"/>
    <cellStyle name="注释 2 5 3" xfId="2932"/>
    <cellStyle name="40% - 强调文字颜色 5 9 3" xfId="2933"/>
    <cellStyle name="标题 2 3 2 2" xfId="2934"/>
    <cellStyle name="40% - 强调文字颜色 2 2 5" xfId="2935"/>
    <cellStyle name="40% - 强调文字颜色 2 2 5 2" xfId="2936"/>
    <cellStyle name="40% - 强调文字颜色 2 2 5 3" xfId="2937"/>
    <cellStyle name="好_VERA_1 4 2" xfId="2938"/>
    <cellStyle name="40% - 强调文字颜色 2 2 5 4" xfId="2939"/>
    <cellStyle name="40% - 强调文字颜色 2 2 6" xfId="2940"/>
    <cellStyle name="常规 92 2" xfId="2941"/>
    <cellStyle name="40% - 强调文字颜色 2 2 6 2" xfId="2942"/>
    <cellStyle name="40% - 强调文字颜色 2 2 6 3" xfId="2943"/>
    <cellStyle name="常规 14 3 6 2" xfId="2944"/>
    <cellStyle name="40% - 强调文字颜色 4 3 3 3" xfId="2945"/>
    <cellStyle name="常规 2 3 2 5" xfId="2946"/>
    <cellStyle name="注释 2 3 3 2 4" xfId="2947"/>
    <cellStyle name="40% - 强调文字颜色 2 3" xfId="2948"/>
    <cellStyle name="40% - 强调文字颜色 2 3 2" xfId="2949"/>
    <cellStyle name="常规 11 2 2 4" xfId="2950"/>
    <cellStyle name="注释 3 3 8 3 4" xfId="2951"/>
    <cellStyle name="40% - 强调文字颜色 2 3 2 10" xfId="2952"/>
    <cellStyle name="40% - 强调文字颜色 2 3 2 2" xfId="2953"/>
    <cellStyle name="注释 2 10 2 2" xfId="2954"/>
    <cellStyle name="解释性文本 2" xfId="2955"/>
    <cellStyle name="40% - 强调文字颜色 2 3 2 3" xfId="2956"/>
    <cellStyle name="注释 2 10 2 3" xfId="2957"/>
    <cellStyle name="解释性文本 3" xfId="2958"/>
    <cellStyle name="40% - 强调文字颜色 2 3 2 4" xfId="2959"/>
    <cellStyle name="解释性文本 3 2" xfId="2960"/>
    <cellStyle name="40% - 强调文字颜色 2 3 2 4 2" xfId="2961"/>
    <cellStyle name="解释性文本 3 3" xfId="2962"/>
    <cellStyle name="40% - 强调文字颜色 2 3 2 4 3" xfId="2963"/>
    <cellStyle name="汇总 3 4 2 2" xfId="2964"/>
    <cellStyle name="常规 11 5 2" xfId="2965"/>
    <cellStyle name="解释性文本 3 4" xfId="2966"/>
    <cellStyle name="40% - 强调文字颜色 2 3 2 4 4" xfId="2967"/>
    <cellStyle name="汇总 3 4 2 3" xfId="2968"/>
    <cellStyle name="汇总 2 2 3 3 2" xfId="2969"/>
    <cellStyle name="常规 11 5 3" xfId="2970"/>
    <cellStyle name="注释 2 10 2 4" xfId="2971"/>
    <cellStyle name="解释性文本 4" xfId="2972"/>
    <cellStyle name="40% - 强调文字颜色 2 3 2 5" xfId="2973"/>
    <cellStyle name="解释性文本 4 2" xfId="2974"/>
    <cellStyle name="40% - 强调文字颜色 2 3 2 5 2" xfId="2975"/>
    <cellStyle name="警告文本 3 4 2 2" xfId="2976"/>
    <cellStyle name="解释性文本 4 3" xfId="2977"/>
    <cellStyle name="40% - 强调文字颜色 2 3 2 5 3" xfId="2978"/>
    <cellStyle name="汇总 3 4 3 2" xfId="2979"/>
    <cellStyle name="好_VERA 4" xfId="2980"/>
    <cellStyle name="常规 11 6 2" xfId="2981"/>
    <cellStyle name="注释 2 10 2 5" xfId="2982"/>
    <cellStyle name="解释性文本 5" xfId="2983"/>
    <cellStyle name="40% - 强调文字颜色 2 3 2 6" xfId="2984"/>
    <cellStyle name="差 2" xfId="2985"/>
    <cellStyle name="40% - 强调文字颜色 2 3 2 6 2" xfId="2986"/>
    <cellStyle name="差 2 2" xfId="2987"/>
    <cellStyle name="40% - 强调文字颜色 6 3 4 4" xfId="2988"/>
    <cellStyle name="40% - 强调文字颜色 2 3 2 6 2 2" xfId="2989"/>
    <cellStyle name="差 2 2 2" xfId="2990"/>
    <cellStyle name="40% - 强调文字颜色 2 3 2 6 3" xfId="2991"/>
    <cellStyle name="汇总 3 4 4 2" xfId="2992"/>
    <cellStyle name="差 2 3" xfId="2993"/>
    <cellStyle name="常规 11 7 2" xfId="2994"/>
    <cellStyle name="40% - 强调文字颜色 2 3 2 6 4" xfId="2995"/>
    <cellStyle name="差 2 4" xfId="2996"/>
    <cellStyle name="常规 11 7 3" xfId="2997"/>
    <cellStyle name="计算 2 5 3 3" xfId="2998"/>
    <cellStyle name="40% - 强调文字颜色 4 2 6 2" xfId="2999"/>
    <cellStyle name="40% - 强调文字颜色 3 3 2 4 2" xfId="3000"/>
    <cellStyle name="差 3" xfId="3001"/>
    <cellStyle name="40% - 强调文字颜色 2 3 2 7" xfId="3002"/>
    <cellStyle name="常规 25 4 2" xfId="3003"/>
    <cellStyle name="常规 30 4 2" xfId="3004"/>
    <cellStyle name="40% - 强调文字颜色 2 3 2 7 2" xfId="3005"/>
    <cellStyle name="40% - 强调文字颜色 3 3 2 4 2 2" xfId="3006"/>
    <cellStyle name="差 3 2" xfId="3007"/>
    <cellStyle name="40% - 强调文字颜色 4 2 6 3" xfId="3008"/>
    <cellStyle name="40% - 强调文字颜色 3 3 2 4 3" xfId="3009"/>
    <cellStyle name="差 4" xfId="3010"/>
    <cellStyle name="40% - 强调文字颜色 2 3 2 8" xfId="3011"/>
    <cellStyle name="常规 25 4 3" xfId="3012"/>
    <cellStyle name="常规 30 4 3" xfId="3013"/>
    <cellStyle name="40% - 强调文字颜色 2 3 2 8 2" xfId="3014"/>
    <cellStyle name="差 4 2" xfId="3015"/>
    <cellStyle name="汇总 3 2 3 3 2" xfId="3016"/>
    <cellStyle name="40% - 强调文字颜色 2 3 2 9" xfId="3017"/>
    <cellStyle name="40% - 强调文字颜色 3 3 2 4 4" xfId="3018"/>
    <cellStyle name="差 5" xfId="3019"/>
    <cellStyle name="40% - 强调文字颜色 2 3 3" xfId="3020"/>
    <cellStyle name="常规 11 2 2 5" xfId="3021"/>
    <cellStyle name="40% - 强调文字颜色 2 3 3 2" xfId="3022"/>
    <cellStyle name="注释 2 10 3 2" xfId="3023"/>
    <cellStyle name="输出 2 5 2 2 2" xfId="3024"/>
    <cellStyle name="40% - 强调文字颜色 2 3 3 3" xfId="3025"/>
    <cellStyle name="注释 2 10 3 3" xfId="3026"/>
    <cellStyle name="40% - 强调文字颜色 2 3 3 4" xfId="3027"/>
    <cellStyle name="40% - 强调文字颜色 2 3 4" xfId="3028"/>
    <cellStyle name="40% - 强调文字颜色 2 3 4 2" xfId="3029"/>
    <cellStyle name="注释 3 2 14 4" xfId="3030"/>
    <cellStyle name="注释 2 2 6 4" xfId="3031"/>
    <cellStyle name="40% - 强调文字颜色 2 3 4 2 2" xfId="3032"/>
    <cellStyle name="注释 2 10 4 2" xfId="3033"/>
    <cellStyle name="40% - 强调文字颜色 2 3 4 3" xfId="3034"/>
    <cellStyle name="40% - 强调文字颜色 6 2_重大项目2月底 尹20130314陈才" xfId="3035"/>
    <cellStyle name="40% - 强调文字颜色 2 3 4 4" xfId="3036"/>
    <cellStyle name="40% - 强调文字颜色 2 3 4 5" xfId="3037"/>
    <cellStyle name="40% - 强调文字颜色 2 3 5" xfId="3038"/>
    <cellStyle name="40% - 强调文字颜色 2 3 5 2" xfId="3039"/>
    <cellStyle name="40% - 强调文字颜色 2 3 5 3" xfId="3040"/>
    <cellStyle name="40% - 强调文字颜色 2 3 6" xfId="3041"/>
    <cellStyle name="常规 88 2" xfId="3042"/>
    <cellStyle name="常规 93 2" xfId="3043"/>
    <cellStyle name="40% - 强调文字颜色 2 3 6 2" xfId="3044"/>
    <cellStyle name="40% - 强调文字颜色 2 3 6 2 2" xfId="3045"/>
    <cellStyle name="40% - 强调文字颜色 2 3 6 3" xfId="3046"/>
    <cellStyle name="40% - 强调文字颜色 2 3 6 4" xfId="3047"/>
    <cellStyle name="汇总 2 2 2 11 3" xfId="3048"/>
    <cellStyle name="60% - 强调文字颜色 1 2 5" xfId="3049"/>
    <cellStyle name="ColLevel_0" xfId="3050"/>
    <cellStyle name="40% - 强调文字颜色 2 3_重大项目2月底 尹20130314陈才" xfId="3051"/>
    <cellStyle name="百分比 2 2 9" xfId="3052"/>
    <cellStyle name="40% - 强调文字颜色 4 3 3 4" xfId="3053"/>
    <cellStyle name="注释 2 3 3 2 5" xfId="3054"/>
    <cellStyle name="40% - 强调文字颜色 2 4" xfId="3055"/>
    <cellStyle name="40% - 强调文字颜色 2 4 2" xfId="3056"/>
    <cellStyle name="常规 11 2 3 4" xfId="3057"/>
    <cellStyle name="40% - 强调文字颜色 2 4 2 2" xfId="3058"/>
    <cellStyle name="40% - 强调文字颜色 2 4 3" xfId="3059"/>
    <cellStyle name="注释 3 4 2 2" xfId="3060"/>
    <cellStyle name="40% - 强调文字颜色 6 8 2 2" xfId="3061"/>
    <cellStyle name="40% - 强调文字颜色 2 4 4" xfId="3062"/>
    <cellStyle name="40% - 强调文字颜色 4 3 3 5" xfId="3063"/>
    <cellStyle name="40% - 强调文字颜色 2 5" xfId="3064"/>
    <cellStyle name="40% - 强调文字颜色 2 5 2" xfId="3065"/>
    <cellStyle name="常规 11 2 4 4" xfId="3066"/>
    <cellStyle name="注释 3 4 3 2" xfId="3067"/>
    <cellStyle name="40% - 强调文字颜色 2 5 4" xfId="3068"/>
    <cellStyle name="注释 3 4 3 3" xfId="3069"/>
    <cellStyle name="输入 2 5 2 2" xfId="3070"/>
    <cellStyle name="40% - 强调文字颜色 2 5 5" xfId="3071"/>
    <cellStyle name="40% - 强调文字颜色 2 6" xfId="3072"/>
    <cellStyle name="40% - 强调文字颜色 2 8 5" xfId="3073"/>
    <cellStyle name="注释 2 11" xfId="3074"/>
    <cellStyle name="常规 6 4 2 2" xfId="3075"/>
    <cellStyle name="40% - 强调文字颜色 4 3 4 2" xfId="3076"/>
    <cellStyle name="常规 2 3 3 4" xfId="3077"/>
    <cellStyle name="注释 2 3 3 3 3" xfId="3078"/>
    <cellStyle name="40% - 强调文字颜色 3 3 3 2 2" xfId="3079"/>
    <cellStyle name="40% - 强调文字颜色 3 2" xfId="3080"/>
    <cellStyle name="注释 2 2 2 2 2 2 2" xfId="3081"/>
    <cellStyle name="常规 26 2 2" xfId="3082"/>
    <cellStyle name="常规 31 2 2" xfId="3083"/>
    <cellStyle name="注释 2 3 6 8" xfId="3084"/>
    <cellStyle name="40% - 强调文字颜色 3 2 10" xfId="3085"/>
    <cellStyle name="注释 3 10 3 4" xfId="3086"/>
    <cellStyle name="计算 2 2 9 4" xfId="3087"/>
    <cellStyle name="常规 14 3 5" xfId="3088"/>
    <cellStyle name="输出 2 7 2 2" xfId="3089"/>
    <cellStyle name="40% - 强调文字颜色 3 2 11" xfId="3090"/>
    <cellStyle name="计算 2 2 9 5" xfId="3091"/>
    <cellStyle name="常规 14 3 6" xfId="3092"/>
    <cellStyle name="注释 3 5 2" xfId="3093"/>
    <cellStyle name="40% - 强调文字颜色 6 9 2" xfId="3094"/>
    <cellStyle name="40% - 强调文字颜色 3 2 2 2" xfId="3095"/>
    <cellStyle name="40% - 强调文字颜色 3 2 4" xfId="3096"/>
    <cellStyle name="注释 3 5 2 2" xfId="3097"/>
    <cellStyle name="40% - 强调文字颜色 3 4 4" xfId="3098"/>
    <cellStyle name="注释 2 2 2 3 3" xfId="3099"/>
    <cellStyle name="40% - 强调文字颜色 3 2 2 2 2" xfId="3100"/>
    <cellStyle name="常规 77" xfId="3101"/>
    <cellStyle name="常规 82" xfId="3102"/>
    <cellStyle name="40% - 强调文字颜色 3 2 4 2" xfId="3103"/>
    <cellStyle name="注释 3 7 2 2" xfId="3104"/>
    <cellStyle name="40% - 强调文字颜色 5 4 4" xfId="3105"/>
    <cellStyle name="注释 2 2 4 3 3" xfId="3106"/>
    <cellStyle name="40% - 强调文字颜色 3 2 4 2 2" xfId="3107"/>
    <cellStyle name="注释 2 2 2 3 3 2" xfId="3108"/>
    <cellStyle name="40% - 强调文字颜色 3 2 2 2 2 2" xfId="3109"/>
    <cellStyle name="注释 3 2 2 8 2 2 2" xfId="3110"/>
    <cellStyle name="40% - 强调文字颜色 3 2 4 3" xfId="3111"/>
    <cellStyle name="注释 2 2 2 3 4" xfId="3112"/>
    <cellStyle name="40% - 强调文字颜色 3 2 2 2 3" xfId="3113"/>
    <cellStyle name="常规 78" xfId="3114"/>
    <cellStyle name="常规 83" xfId="3115"/>
    <cellStyle name="40% - 强调文字颜色 3 2 4 4" xfId="3116"/>
    <cellStyle name="注释 3 7 4" xfId="3117"/>
    <cellStyle name="常规 2 2 2 2 2 2" xfId="3118"/>
    <cellStyle name="注释 2 2 2 3 5" xfId="3119"/>
    <cellStyle name="40% - 强调文字颜色 3 2 2 2 4" xfId="3120"/>
    <cellStyle name="常规 79" xfId="3121"/>
    <cellStyle name="常规 84" xfId="3122"/>
    <cellStyle name="注释 3 5 3" xfId="3123"/>
    <cellStyle name="40% - 强调文字颜色 6 9 3" xfId="3124"/>
    <cellStyle name="40% - 强调文字颜色 3 2 2 3" xfId="3125"/>
    <cellStyle name="40% - 强调文字颜色 3 2 5" xfId="3126"/>
    <cellStyle name="注释 3 5 3 2" xfId="3127"/>
    <cellStyle name="40% - 强调文字颜色 3 5 4" xfId="3128"/>
    <cellStyle name="注释 2 2 2 4 3" xfId="3129"/>
    <cellStyle name="40% - 强调文字颜色 3 2 2 3 2" xfId="3130"/>
    <cellStyle name="链接单元格 2 6" xfId="3131"/>
    <cellStyle name="40% - 强调文字颜色 3 2 5 2" xfId="3132"/>
    <cellStyle name="注释 3 8 2" xfId="3133"/>
    <cellStyle name="差_RESULTS_重大项目2月底 尹20130314陈才 2 5" xfId="3134"/>
    <cellStyle name="注释 3 5 3 3" xfId="3135"/>
    <cellStyle name="输入 2 6 2 2" xfId="3136"/>
    <cellStyle name="40% - 强调文字颜色 3 5 5" xfId="3137"/>
    <cellStyle name="注释 2 2 2 4 4" xfId="3138"/>
    <cellStyle name="40% - 强调文字颜色 3 2 2 3 3" xfId="3139"/>
    <cellStyle name="链接单元格 2 7" xfId="3140"/>
    <cellStyle name="40% - 强调文字颜色 3 2 5 3" xfId="3141"/>
    <cellStyle name="链接单元格 2 8" xfId="3142"/>
    <cellStyle name="40% - 强调文字颜色 3 2 5 4" xfId="3143"/>
    <cellStyle name="注释 2 2 2 4 5" xfId="3144"/>
    <cellStyle name="40% - 强调文字颜色 3 2 2 3 4" xfId="3145"/>
    <cellStyle name="40% - 强调文字颜色 3 2 6" xfId="3146"/>
    <cellStyle name="注释 3 9" xfId="3147"/>
    <cellStyle name="常规 14 10" xfId="3148"/>
    <cellStyle name="40% - 强调文字颜色 3 2 2 4" xfId="3149"/>
    <cellStyle name="40% - 强调文字颜色 3 3 4" xfId="3150"/>
    <cellStyle name="注释 2 2 2 2 3" xfId="3151"/>
    <cellStyle name="常规 27" xfId="3152"/>
    <cellStyle name="常规 32" xfId="3153"/>
    <cellStyle name="40% - 强调文字颜色 3 2 3 2" xfId="3154"/>
    <cellStyle name="注释 3 6 2 2" xfId="3155"/>
    <cellStyle name="40% - 强调文字颜色 4 4 4" xfId="3156"/>
    <cellStyle name="注释 2 2 3 3 3" xfId="3157"/>
    <cellStyle name="40% - 强调文字颜色 3 2 3 2 2" xfId="3158"/>
    <cellStyle name="40% - 强调文字颜色 3 3 4 2" xfId="3159"/>
    <cellStyle name="注释 2 2 2 2 3 2" xfId="3160"/>
    <cellStyle name="常规 27 2" xfId="3161"/>
    <cellStyle name="常规 32 2" xfId="3162"/>
    <cellStyle name="40% - 强调文字颜色 3 3 5" xfId="3163"/>
    <cellStyle name="注释 2 2 2 2 4" xfId="3164"/>
    <cellStyle name="常规 28" xfId="3165"/>
    <cellStyle name="常规 33" xfId="3166"/>
    <cellStyle name="40% - 强调文字颜色 3 2 3 3" xfId="3167"/>
    <cellStyle name="40% - 强调文字颜色 4 3 4 3" xfId="3168"/>
    <cellStyle name="注释 2 3 3 3 4" xfId="3169"/>
    <cellStyle name="40% - 强调文字颜色 3 3" xfId="3170"/>
    <cellStyle name="常规 26 2 3" xfId="3171"/>
    <cellStyle name="常规 31 2 3" xfId="3172"/>
    <cellStyle name="解释性文本 2 2 6" xfId="3173"/>
    <cellStyle name="40% - 强调文字颜色 4 2 4" xfId="3174"/>
    <cellStyle name="40% - 强调文字颜色 3 3 2 2" xfId="3175"/>
    <cellStyle name="百分比 7 6" xfId="3176"/>
    <cellStyle name="常规 25 2" xfId="3177"/>
    <cellStyle name="常规 30 2" xfId="3178"/>
    <cellStyle name="40% - 强调文字颜色 4 2 4 2" xfId="3179"/>
    <cellStyle name="常规 2 2 3 4" xfId="3180"/>
    <cellStyle name="注释 2 3 2 3 3" xfId="3181"/>
    <cellStyle name="40% - 强调文字颜色 3 3 2 2 2" xfId="3182"/>
    <cellStyle name="常规 25 2 2" xfId="3183"/>
    <cellStyle name="常规 30 2 2" xfId="3184"/>
    <cellStyle name="注释 3 2 2 9 2 2 2" xfId="3185"/>
    <cellStyle name="40% - 强调文字颜色 4 2 4 3" xfId="3186"/>
    <cellStyle name="常规 2 2 3 5" xfId="3187"/>
    <cellStyle name="注释 2 3 2 3 4" xfId="3188"/>
    <cellStyle name="40% - 强调文字颜色 3 3 2 2 3" xfId="3189"/>
    <cellStyle name="常规 25 2 3" xfId="3190"/>
    <cellStyle name="常规 30 2 3" xfId="3191"/>
    <cellStyle name="40% - 强调文字颜色 4 2 4 4" xfId="3192"/>
    <cellStyle name="40% - 强调文字颜色 3 3 2 2 4" xfId="3193"/>
    <cellStyle name="40% - 强调文字颜色 3 3 2 2 5" xfId="3194"/>
    <cellStyle name="40% - 强调文字颜色 4 2 5" xfId="3195"/>
    <cellStyle name="40% - 强调文字颜色 3 3 2 3" xfId="3196"/>
    <cellStyle name="百分比 7 7" xfId="3197"/>
    <cellStyle name="常规 13 3 5 2" xfId="3198"/>
    <cellStyle name="常规 25 3" xfId="3199"/>
    <cellStyle name="常规 30 3" xfId="3200"/>
    <cellStyle name="计算 2 5 2 3" xfId="3201"/>
    <cellStyle name="40% - 强调文字颜色 4 2 5 2" xfId="3202"/>
    <cellStyle name="常规 2 2 4 4" xfId="3203"/>
    <cellStyle name="40% - 强调文字颜色 3 3 2 3 2" xfId="3204"/>
    <cellStyle name="常规 25 3 2" xfId="3205"/>
    <cellStyle name="常规 30 3 2" xfId="3206"/>
    <cellStyle name="计算 2 5 2 4" xfId="3207"/>
    <cellStyle name="40% - 强调文字颜色 4 2 5 3" xfId="3208"/>
    <cellStyle name="常规 2 2 4 5" xfId="3209"/>
    <cellStyle name="40% - 强调文字颜色 3 3 2 3 3" xfId="3210"/>
    <cellStyle name="常规 25 3 3" xfId="3211"/>
    <cellStyle name="常规 30 3 3" xfId="3212"/>
    <cellStyle name="40% - 强调文字颜色 4 2 5 4" xfId="3213"/>
    <cellStyle name="40% - 强调文字颜色 3 3 2 3 4" xfId="3214"/>
    <cellStyle name="40% - 强调文字颜色 4 2 6" xfId="3215"/>
    <cellStyle name="40% - 强调文字颜色 3 3 2 4" xfId="3216"/>
    <cellStyle name="百分比 7 8" xfId="3217"/>
    <cellStyle name="常规 25 4" xfId="3218"/>
    <cellStyle name="常规 30 4" xfId="3219"/>
    <cellStyle name="40% - 强调文字颜色 3 3 2 4 5" xfId="3220"/>
    <cellStyle name="40% - 强调文字颜色 3 3 3" xfId="3221"/>
    <cellStyle name="注释 4 6" xfId="3222"/>
    <cellStyle name="注释 3 2 10 2 2" xfId="3223"/>
    <cellStyle name="注释 2 2 2 2 2" xfId="3224"/>
    <cellStyle name="常规 26" xfId="3225"/>
    <cellStyle name="常规 31" xfId="3226"/>
    <cellStyle name="注释 2 3 4 3 3" xfId="3227"/>
    <cellStyle name="40% - 强调文字颜色 3 3 4 2 2" xfId="3228"/>
    <cellStyle name="常规 27 2 2" xfId="3229"/>
    <cellStyle name="常规 32 2 2" xfId="3230"/>
    <cellStyle name="40% - 强调文字颜色 3 3 4 3" xfId="3231"/>
    <cellStyle name="注释 2 2 2 2 3 3" xfId="3232"/>
    <cellStyle name="常规 27 3" xfId="3233"/>
    <cellStyle name="常规 32 3" xfId="3234"/>
    <cellStyle name="40% - 强调文字颜色 3 3 4 4" xfId="3235"/>
    <cellStyle name="注释 2 2 2 2 3 4" xfId="3236"/>
    <cellStyle name="常规 2 2 2 3 2 2" xfId="3237"/>
    <cellStyle name="常规 27 4" xfId="3238"/>
    <cellStyle name="常规 32 4" xfId="3239"/>
    <cellStyle name="注释 3 6 3 2" xfId="3240"/>
    <cellStyle name="40% - 强调文字颜色 4 5 4" xfId="3241"/>
    <cellStyle name="40% - 强调文字颜色 3 3 5 2" xfId="3242"/>
    <cellStyle name="注释 2 2 2 2 4 2" xfId="3243"/>
    <cellStyle name="常规 28 2" xfId="3244"/>
    <cellStyle name="常规 33 2" xfId="3245"/>
    <cellStyle name="注释 3 6 3 3" xfId="3246"/>
    <cellStyle name="输入 2 7 2 2" xfId="3247"/>
    <cellStyle name="40% - 强调文字颜色 4 5 5" xfId="3248"/>
    <cellStyle name="40% - 强调文字颜色 3 3 5 3" xfId="3249"/>
    <cellStyle name="常规 28 3" xfId="3250"/>
    <cellStyle name="常规 33 3" xfId="3251"/>
    <cellStyle name="注释 3 6 4 2" xfId="3252"/>
    <cellStyle name="40% - 强调文字颜色 4 6 4" xfId="3253"/>
    <cellStyle name="40% - 强调文字颜色 3 3 6 2" xfId="3254"/>
    <cellStyle name="常规 29 2" xfId="3255"/>
    <cellStyle name="常规 34 2" xfId="3256"/>
    <cellStyle name="注释 2 3 6 3 3" xfId="3257"/>
    <cellStyle name="40% - 强调文字颜色 3 3 6 2 2" xfId="3258"/>
    <cellStyle name="常规 29 2 2" xfId="3259"/>
    <cellStyle name="常规 34 2 2" xfId="3260"/>
    <cellStyle name="输入 2 7 3 2" xfId="3261"/>
    <cellStyle name="40% - 强调文字颜色 4 6 5" xfId="3262"/>
    <cellStyle name="40% - 强调文字颜色 3 3 6 3" xfId="3263"/>
    <cellStyle name="常规 29 3" xfId="3264"/>
    <cellStyle name="常规 34 3" xfId="3265"/>
    <cellStyle name="40% - 强调文字颜色 3 3 6 4" xfId="3266"/>
    <cellStyle name="常规 29 4" xfId="3267"/>
    <cellStyle name="常规 34 4" xfId="3268"/>
    <cellStyle name="40% - 强调文字颜色 4 3 4 4" xfId="3269"/>
    <cellStyle name="40% - 强调文字颜色 3 4" xfId="3270"/>
    <cellStyle name="检查单元格 2 3 6" xfId="3271"/>
    <cellStyle name="40% - 强调文字颜色 3 4 2" xfId="3272"/>
    <cellStyle name="常规 75" xfId="3273"/>
    <cellStyle name="常规 80" xfId="3274"/>
    <cellStyle name="40% - 强调文字颜色 3 4 3" xfId="3275"/>
    <cellStyle name="注释 2 2 2 3 2" xfId="3276"/>
    <cellStyle name="汇总 2 2 12 2 2" xfId="3277"/>
    <cellStyle name="常规 76" xfId="3278"/>
    <cellStyle name="常规 81" xfId="3279"/>
    <cellStyle name="40% - 强调文字颜色 3 5 2" xfId="3280"/>
    <cellStyle name="40% - 强调文字颜色 3 5 3" xfId="3281"/>
    <cellStyle name="40% - 强调文字颜色 3 6" xfId="3282"/>
    <cellStyle name="40% - 强调文字颜色 3 7 2 2" xfId="3283"/>
    <cellStyle name="40% - 强调文字颜色 3 7 3" xfId="3284"/>
    <cellStyle name="40% - 强调文字颜色 3 8 2 2" xfId="3285"/>
    <cellStyle name="40% - 强调文字颜色 3 8 3" xfId="3286"/>
    <cellStyle name="40% - 强调文字颜色 3 9 2" xfId="3287"/>
    <cellStyle name="40% - 强调文字颜色 3 9 3" xfId="3288"/>
    <cellStyle name="计算 2 6 2 3" xfId="3289"/>
    <cellStyle name="40% - 强调文字颜色 4 3 5 2" xfId="3290"/>
    <cellStyle name="常规 2 3 4 4" xfId="3291"/>
    <cellStyle name="40% - 强调文字颜色 4 2" xfId="3292"/>
    <cellStyle name="常规 26 3 2" xfId="3293"/>
    <cellStyle name="常规 31 3 2" xfId="3294"/>
    <cellStyle name="输入 4 2" xfId="3295"/>
    <cellStyle name="好_重大项目2月底 尹20130314陈才 8" xfId="3296"/>
    <cellStyle name="40% - 强调文字颜色 4 2 10" xfId="3297"/>
    <cellStyle name="40% - 强调文字颜色 5 2 2 4 2 2" xfId="3298"/>
    <cellStyle name="注释 3 4 3" xfId="3299"/>
    <cellStyle name="40% - 强调文字颜色 6 8 3" xfId="3300"/>
    <cellStyle name="40% - 强调文字颜色 4 2 2 10" xfId="3301"/>
    <cellStyle name="输出 2 3 3 4" xfId="3302"/>
    <cellStyle name="40% - 强调文字颜色 4 2 2 2" xfId="3303"/>
    <cellStyle name="注释 3 2 2 3 3 2" xfId="3304"/>
    <cellStyle name="注释 2 2 2 11 3" xfId="3305"/>
    <cellStyle name="40% - 强调文字颜色 4 2 2 2 2 2" xfId="3306"/>
    <cellStyle name="常规 10" xfId="3307"/>
    <cellStyle name="注释 3 2 2 3 5" xfId="3308"/>
    <cellStyle name="40% - 强调文字颜色 4 2 2 2 4" xfId="3309"/>
    <cellStyle name="注释 3 2 2 3 6" xfId="3310"/>
    <cellStyle name="40% - 强调文字颜色 4 2 2 2 5" xfId="3311"/>
    <cellStyle name="标题 1 2 2 2" xfId="3312"/>
    <cellStyle name="注释 3 2 2 4 3" xfId="3313"/>
    <cellStyle name="40% - 强调文字颜色 4 2 2 3 2" xfId="3314"/>
    <cellStyle name="注释 3 2 2 4 3 2" xfId="3315"/>
    <cellStyle name="输出 2 2 2 3" xfId="3316"/>
    <cellStyle name="40% - 强调文字颜色 4 2 2 3 2 2" xfId="3317"/>
    <cellStyle name="注释 3 2 2 4 4" xfId="3318"/>
    <cellStyle name="40% - 强调文字颜色 4 2 2 3 3" xfId="3319"/>
    <cellStyle name="注释 3 2 2 4 5" xfId="3320"/>
    <cellStyle name="40% - 强调文字颜色 4 2 2 3 4" xfId="3321"/>
    <cellStyle name="注释 3 2 2 5 3" xfId="3322"/>
    <cellStyle name="40% - 强调文字颜色 4 2 2 4 2" xfId="3323"/>
    <cellStyle name="注释 3 2 2 5 4" xfId="3324"/>
    <cellStyle name="40% - 强调文字颜色 4 2 2 4 3" xfId="3325"/>
    <cellStyle name="注释 3 2 2 6 3" xfId="3326"/>
    <cellStyle name="40% - 强调文字颜色 4 2 2 5 2" xfId="3327"/>
    <cellStyle name="注释 3 2 2 6 4" xfId="3328"/>
    <cellStyle name="40% - 强调文字颜色 4 2 2 5 3" xfId="3329"/>
    <cellStyle name="强调文字颜色 4 2 2 6" xfId="3330"/>
    <cellStyle name="40% - 强调文字颜色 6 3 2 10" xfId="3331"/>
    <cellStyle name="注释 3 2 2 7 3" xfId="3332"/>
    <cellStyle name="40% - 强调文字颜色 4 2 2 6 2" xfId="3333"/>
    <cellStyle name="注释 3 2 2 7 3 2" xfId="3334"/>
    <cellStyle name="注释 2 10 4" xfId="3335"/>
    <cellStyle name="输出 2 5 2 3" xfId="3336"/>
    <cellStyle name="40% - 强调文字颜色 4 2 2 6 2 2" xfId="3337"/>
    <cellStyle name="注释 3 2 2 7 4" xfId="3338"/>
    <cellStyle name="40% - 强调文字颜色 4 2 2 6 3" xfId="3339"/>
    <cellStyle name="注释 3 2 2 7 5" xfId="3340"/>
    <cellStyle name="40% - 强调文字颜色 4 2 2 6 4" xfId="3341"/>
    <cellStyle name="40% - 强调文字颜色 4 2 2 7" xfId="3342"/>
    <cellStyle name="60% - 强调文字颜色 6 4 3" xfId="3343"/>
    <cellStyle name="40% - 强调文字颜色 4 2 2 8" xfId="3344"/>
    <cellStyle name="注释 3 2 2 9 3" xfId="3345"/>
    <cellStyle name="40% - 强调文字颜色 4 2 2 8 2" xfId="3346"/>
    <cellStyle name="40% - 强调文字颜色 4 2 2 9" xfId="3347"/>
    <cellStyle name="解释性文本 2 2 5" xfId="3348"/>
    <cellStyle name="40% - 强调文字颜色 4 2 3" xfId="3349"/>
    <cellStyle name="60% - 强调文字颜色 5 2 8" xfId="3350"/>
    <cellStyle name="输入 2 2 6 3 2" xfId="3351"/>
    <cellStyle name="40% - 强调文字颜色 4 2 5 5" xfId="3352"/>
    <cellStyle name="计算 2 6 2 4" xfId="3353"/>
    <cellStyle name="40% - 强调文字颜色 4 3 5 3" xfId="3354"/>
    <cellStyle name="常规 2 3 4 5" xfId="3355"/>
    <cellStyle name="40% - 强调文字颜色 4 3" xfId="3356"/>
    <cellStyle name="常规 26 3 3" xfId="3357"/>
    <cellStyle name="常规 31 3 3" xfId="3358"/>
    <cellStyle name="40% - 强调文字颜色 6 2 11" xfId="3359"/>
    <cellStyle name="40% - 强调文字颜色 4 3 2 4 5" xfId="3360"/>
    <cellStyle name="标题 2 2 4 2" xfId="3361"/>
    <cellStyle name="常规 26 4 2" xfId="3362"/>
    <cellStyle name="常规 31 4 2" xfId="3363"/>
    <cellStyle name="40% - 强调文字颜色 5 2" xfId="3364"/>
    <cellStyle name="好 2 3" xfId="3365"/>
    <cellStyle name="计算 2 6 3 3" xfId="3366"/>
    <cellStyle name="40% - 强调文字颜色 4 3 6 2" xfId="3367"/>
    <cellStyle name="常规 26 4 3" xfId="3368"/>
    <cellStyle name="常规 31 4 3" xfId="3369"/>
    <cellStyle name="40% - 强调文字颜色 5 3" xfId="3370"/>
    <cellStyle name="好 2 4" xfId="3371"/>
    <cellStyle name="40% - 强调文字颜色 4 3 6 3" xfId="3372"/>
    <cellStyle name="40% - 强调文字颜色 5 4" xfId="3373"/>
    <cellStyle name="好 2 5" xfId="3374"/>
    <cellStyle name="40% - 强调文字颜色 4 3 6 4" xfId="3375"/>
    <cellStyle name="40% - 强调文字颜色 4 4" xfId="3376"/>
    <cellStyle name="解释性文本 2 4 4" xfId="3377"/>
    <cellStyle name="40% - 强调文字颜色 4 4 2" xfId="3378"/>
    <cellStyle name="注释 2 11 5" xfId="3379"/>
    <cellStyle name="输出 2 5 3 4" xfId="3380"/>
    <cellStyle name="40% - 强调文字颜色 4 4 2 2" xfId="3381"/>
    <cellStyle name="解释性文本 2 4 5" xfId="3382"/>
    <cellStyle name="40% - 强调文字颜色 4 4 3" xfId="3383"/>
    <cellStyle name="40% - 强调文字颜色 4 5" xfId="3384"/>
    <cellStyle name="解释性文本 2 5 4" xfId="3385"/>
    <cellStyle name="40% - 强调文字颜色 4 5 2" xfId="3386"/>
    <cellStyle name="40% - 强调文字颜色 4 5 2 2" xfId="3387"/>
    <cellStyle name="40% - 强调文字颜色 4 6" xfId="3388"/>
    <cellStyle name="40% - 强调文字颜色 5 2_重大项目2月底 尹20130314陈才" xfId="3389"/>
    <cellStyle name="40% - 强调文字颜色 4 6 2" xfId="3390"/>
    <cellStyle name="40% - 强调文字颜色 4 6 2 2" xfId="3391"/>
    <cellStyle name="常规 2 3" xfId="3392"/>
    <cellStyle name="40% - 强调文字颜色 4 6 3" xfId="3393"/>
    <cellStyle name="40% - 强调文字颜色 4 7 2 2" xfId="3394"/>
    <cellStyle name="注释 3 3 2 2 5" xfId="3395"/>
    <cellStyle name="40% - 强调文字颜色 4 8 2" xfId="3396"/>
    <cellStyle name="常规 11 2 10" xfId="3397"/>
    <cellStyle name="40% - 强调文字颜色 4 8 2 2" xfId="3398"/>
    <cellStyle name="40% - 强调文字颜色 5 2 2 2 2 2" xfId="3399"/>
    <cellStyle name="40% - 强调文字颜色 4 8 3" xfId="3400"/>
    <cellStyle name="40% - 强调文字颜色 5 10 2" xfId="3401"/>
    <cellStyle name="40% - 强调文字颜色 5 10 3" xfId="3402"/>
    <cellStyle name="常规 2 3 5 2" xfId="3403"/>
    <cellStyle name="40% - 强调文字颜色 5 2 2 2 4" xfId="3404"/>
    <cellStyle name="标题 2 2 3" xfId="3405"/>
    <cellStyle name="40% - 强调文字颜色 5 2 2 2 5" xfId="3406"/>
    <cellStyle name="标题 2 2 4" xfId="3407"/>
    <cellStyle name="注释 2 2 4 7" xfId="3408"/>
    <cellStyle name="40% - 强调文字颜色 5 2 2 3 2" xfId="3409"/>
    <cellStyle name="注释 2 4 3" xfId="3410"/>
    <cellStyle name="40% - 强调文字颜色 5 8 3" xfId="3411"/>
    <cellStyle name="40% - 强调文字颜色 5 2 2 3 2 2" xfId="3412"/>
    <cellStyle name="40% - 强调文字颜色 5 2 2 3 4" xfId="3413"/>
    <cellStyle name="标题 2 3 3" xfId="3414"/>
    <cellStyle name="注释 2 2 5 7" xfId="3415"/>
    <cellStyle name="40% - 强调文字颜色 5 2 2 4 2" xfId="3416"/>
    <cellStyle name="注释 2 2 5 8" xfId="3417"/>
    <cellStyle name="40% - 强调文字颜色 5 2 2 4 3" xfId="3418"/>
    <cellStyle name="标题 2 4 2" xfId="3419"/>
    <cellStyle name="40% - 强调文字颜色 5 2 2 4 4" xfId="3420"/>
    <cellStyle name="标题 2 4 3" xfId="3421"/>
    <cellStyle name="注释 2 2 6 7" xfId="3422"/>
    <cellStyle name="40% - 强调文字颜色 5 2 2 5 2" xfId="3423"/>
    <cellStyle name="常规 13 3 4" xfId="3424"/>
    <cellStyle name="注释 2 2 6 8" xfId="3425"/>
    <cellStyle name="40% - 强调文字颜色 5 2 2 5 3" xfId="3426"/>
    <cellStyle name="常规 13 3 5" xfId="3427"/>
    <cellStyle name="40% - 强调文字颜色 5 2 2 6" xfId="3428"/>
    <cellStyle name="常规 2 2 6 2 2" xfId="3429"/>
    <cellStyle name="注释 2 2 7 7" xfId="3430"/>
    <cellStyle name="40% - 强调文字颜色 5 2 2 6 2" xfId="3431"/>
    <cellStyle name="注释 2 2 7 8" xfId="3432"/>
    <cellStyle name="40% - 强调文字颜色 5 2 2 6 3" xfId="3433"/>
    <cellStyle name="40% - 强调文字颜色 5 2 2 6 4" xfId="3434"/>
    <cellStyle name="40% - 强调文字颜色 5 2 2 7" xfId="3435"/>
    <cellStyle name="40% - 强调文字颜色 5 2 2 8" xfId="3436"/>
    <cellStyle name="常规 11 2 4 2 2" xfId="3437"/>
    <cellStyle name="40% - 强调文字颜色 5 2 2 9" xfId="3438"/>
    <cellStyle name="40% - 强调文字颜色 5 3 2" xfId="3439"/>
    <cellStyle name="好 2 4 2" xfId="3440"/>
    <cellStyle name="强调文字颜色 4 3 3" xfId="3441"/>
    <cellStyle name="40% - 强调文字颜色 5 3 2 2" xfId="3442"/>
    <cellStyle name="好 2 4 2 2" xfId="3443"/>
    <cellStyle name="注释 3 2 3 7" xfId="3444"/>
    <cellStyle name="40% - 强调文字颜色 5 3 2 2 2" xfId="3445"/>
    <cellStyle name="40% - 强调文字颜色 5 3 2 2 2 2" xfId="3446"/>
    <cellStyle name="注释 3 2 3 8" xfId="3447"/>
    <cellStyle name="40% - 强调文字颜色 5 3 2 2 3" xfId="3448"/>
    <cellStyle name="40% - 强调文字颜色 5 3 2 2 4" xfId="3449"/>
    <cellStyle name="40% - 强调文字颜色 5 3 2 2 5" xfId="3450"/>
    <cellStyle name="强调文字颜色 4 3 4" xfId="3451"/>
    <cellStyle name="40% - 强调文字颜色 5 3 2 3" xfId="3452"/>
    <cellStyle name="常规 15 3 5 2" xfId="3453"/>
    <cellStyle name="注释 3 2 4 7" xfId="3454"/>
    <cellStyle name="注释 2 2 17" xfId="3455"/>
    <cellStyle name="40% - 强调文字颜色 5 3 2 3 2" xfId="3456"/>
    <cellStyle name="40% - 着色 4" xfId="3457"/>
    <cellStyle name="40% - 强调文字颜色 5 3 2 3 2 2" xfId="3458"/>
    <cellStyle name="常规 39 8" xfId="3459"/>
    <cellStyle name="常规 44 8" xfId="3460"/>
    <cellStyle name="注释 2 2 19" xfId="3461"/>
    <cellStyle name="40% - 强调文字颜色 5 3 2 3 4" xfId="3462"/>
    <cellStyle name="注释 3 2 5 7" xfId="3463"/>
    <cellStyle name="40% - 强调文字颜色 5 3 2 4 2" xfId="3464"/>
    <cellStyle name="40% - 强调文字颜色 5 3 2 4 2 2" xfId="3465"/>
    <cellStyle name="注释 3 2 5 8" xfId="3466"/>
    <cellStyle name="注释 2 2 2 8 2 2" xfId="3467"/>
    <cellStyle name="40% - 强调文字颜色 5 3 2 4 3" xfId="3468"/>
    <cellStyle name="注释 2 2 2 8 2 3" xfId="3469"/>
    <cellStyle name="40% - 强调文字颜色 5 3 2 4 4" xfId="3470"/>
    <cellStyle name="注释 2 2 2 8 2 4" xfId="3471"/>
    <cellStyle name="40% - 强调文字颜色 5 3 2 4 5" xfId="3472"/>
    <cellStyle name="强调文字颜色 4 3 6" xfId="3473"/>
    <cellStyle name="40% - 强调文字颜色 5 3 2 5" xfId="3474"/>
    <cellStyle name="注释 3 2 6 7" xfId="3475"/>
    <cellStyle name="40% - 强调文字颜色 5 3 2 5 2" xfId="3476"/>
    <cellStyle name="40% - 强调文字颜色 5 3 2 6" xfId="3477"/>
    <cellStyle name="常规 2_VERA" xfId="3478"/>
    <cellStyle name="注释 3 2 7 7" xfId="3479"/>
    <cellStyle name="40% - 强调文字颜色 5 3 2 6 2" xfId="3480"/>
    <cellStyle name="注释 3 2 7 8" xfId="3481"/>
    <cellStyle name="注释 2 2 2 8 4 2" xfId="3482"/>
    <cellStyle name="警告文本 3 2 2" xfId="3483"/>
    <cellStyle name="40% - 强调文字颜色 5 3 2 6 3" xfId="3484"/>
    <cellStyle name="警告文本 3 2 3" xfId="3485"/>
    <cellStyle name="40% - 强调文字颜色 5 3 2 6 4" xfId="3486"/>
    <cellStyle name="40% - 强调文字颜色 5 3 2 7" xfId="3487"/>
    <cellStyle name="40% - 强调文字颜色 5 3 3" xfId="3488"/>
    <cellStyle name="好 2 4 3" xfId="3489"/>
    <cellStyle name="注释 3 3 3 7" xfId="3490"/>
    <cellStyle name="40% - 强调文字颜色 5 3 3 2 2" xfId="3491"/>
    <cellStyle name="常规 18 3 3 3" xfId="3492"/>
    <cellStyle name="常规 45 5" xfId="3493"/>
    <cellStyle name="40% - 强调文字颜色 5 3 3 4" xfId="3494"/>
    <cellStyle name="常规 3 3 2 6" xfId="3495"/>
    <cellStyle name="注释 3 2 8 2 2" xfId="3496"/>
    <cellStyle name="40% - 强调文字颜色 5 3 3 5" xfId="3497"/>
    <cellStyle name="40% - 强调文字颜色 5 3 4" xfId="3498"/>
    <cellStyle name="好 2 4 4" xfId="3499"/>
    <cellStyle name="40% - 强调文字颜色 5 3 4 2" xfId="3500"/>
    <cellStyle name="常规 3 3 3 4" xfId="3501"/>
    <cellStyle name="40% - 强调文字颜色 5 3 4 3" xfId="3502"/>
    <cellStyle name="常规 3 3 3 5" xfId="3503"/>
    <cellStyle name="40% - 强调文字颜色 5 3 4 4" xfId="3504"/>
    <cellStyle name="常规 3 3 3 6" xfId="3505"/>
    <cellStyle name="注释 3 2 8 3 2" xfId="3506"/>
    <cellStyle name="40% - 强调文字颜色 5 3 4 5" xfId="3507"/>
    <cellStyle name="40% - 强调文字颜色 5 3 5" xfId="3508"/>
    <cellStyle name="40% - 强调文字颜色 5 3 5 2" xfId="3509"/>
    <cellStyle name="差_VERA 2 5" xfId="3510"/>
    <cellStyle name="常规 3 3 4 4" xfId="3511"/>
    <cellStyle name="40% - 强调文字颜色 5 3 5 3" xfId="3512"/>
    <cellStyle name="常规 3 3 4 5" xfId="3513"/>
    <cellStyle name="40% - 强调文字颜色 5 4 2" xfId="3514"/>
    <cellStyle name="好 2 5 2" xfId="3515"/>
    <cellStyle name="40% - 强调文字颜色 5 4 3" xfId="3516"/>
    <cellStyle name="好 2 5 3" xfId="3517"/>
    <cellStyle name="40% - 强调文字颜色 5 5" xfId="3518"/>
    <cellStyle name="好 2 6" xfId="3519"/>
    <cellStyle name="40% - 强调文字颜色 5 5 2" xfId="3520"/>
    <cellStyle name="好 2 6 2" xfId="3521"/>
    <cellStyle name="强调文字颜色 6 3 3" xfId="3522"/>
    <cellStyle name="警告文本 3 2 5" xfId="3523"/>
    <cellStyle name="40% - 强调文字颜色 5 5 2 2" xfId="3524"/>
    <cellStyle name="40% - 强调文字颜色 5 5 3" xfId="3525"/>
    <cellStyle name="注释 3 7 3 2" xfId="3526"/>
    <cellStyle name="40% - 强调文字颜色 5 5 4" xfId="3527"/>
    <cellStyle name="注释 3 7 3 3" xfId="3528"/>
    <cellStyle name="输入 2 8 2 2" xfId="3529"/>
    <cellStyle name="40% - 强调文字颜色 5 5 5" xfId="3530"/>
    <cellStyle name="注释 2 2" xfId="3531"/>
    <cellStyle name="好 2 7" xfId="3532"/>
    <cellStyle name="40% - 强调文字颜色 5 6" xfId="3533"/>
    <cellStyle name="60% - 强调文字颜色 2 3 2 2" xfId="3534"/>
    <cellStyle name="注释 3 2 10" xfId="3535"/>
    <cellStyle name="注释 2 2 2" xfId="3536"/>
    <cellStyle name="40% - 强调文字颜色 5 6 2" xfId="3537"/>
    <cellStyle name="注释 3 2 10 2" xfId="3538"/>
    <cellStyle name="注释 2 2 2 2" xfId="3539"/>
    <cellStyle name="40% - 强调文字颜色 5 6 2 2" xfId="3540"/>
    <cellStyle name="注释 3 2 11" xfId="3541"/>
    <cellStyle name="注释 2 2 3" xfId="3542"/>
    <cellStyle name="40% - 强调文字颜色 5 6 3" xfId="3543"/>
    <cellStyle name="注释 3 7 4 2" xfId="3544"/>
    <cellStyle name="注释 3 2 12" xfId="3545"/>
    <cellStyle name="注释 2 2 4" xfId="3546"/>
    <cellStyle name="40% - 强调文字颜色 5 6 4" xfId="3547"/>
    <cellStyle name="注释 3 2 13" xfId="3548"/>
    <cellStyle name="注释 2 2 5" xfId="3549"/>
    <cellStyle name="输入 2 8 3 2" xfId="3550"/>
    <cellStyle name="40% - 强调文字颜色 5 6 5" xfId="3551"/>
    <cellStyle name="注释 2 3 3" xfId="3552"/>
    <cellStyle name="40% - 强调文字颜色 5 7 3" xfId="3553"/>
    <cellStyle name="注释 2 3 5" xfId="3554"/>
    <cellStyle name="输入 2 8 4 2" xfId="3555"/>
    <cellStyle name="40% - 强调文字颜色 5 7 5" xfId="3556"/>
    <cellStyle name="注释 3 3 3 2 5" xfId="3557"/>
    <cellStyle name="注释 2 4 2" xfId="3558"/>
    <cellStyle name="40% - 强调文字颜色 5 8 2" xfId="3559"/>
    <cellStyle name="注释 2 4 2 2" xfId="3560"/>
    <cellStyle name="40% - 强调文字颜色 5 8 2 2" xfId="3561"/>
    <cellStyle name="注释 2 4 4" xfId="3562"/>
    <cellStyle name="40% - 强调文字颜色 5 8 4" xfId="3563"/>
    <cellStyle name="注释 2 4 5" xfId="3564"/>
    <cellStyle name="40% - 强调文字颜色 5 8 5" xfId="3565"/>
    <cellStyle name="输入 2 5 2" xfId="3566"/>
    <cellStyle name="40% - 强调文字颜色 6 10 3" xfId="3567"/>
    <cellStyle name="40% - 强调文字颜色 6 2 2 10" xfId="3568"/>
    <cellStyle name="百分比 5 9" xfId="3569"/>
    <cellStyle name="常规 23 5" xfId="3570"/>
    <cellStyle name="汇总 2 7 2 2" xfId="3571"/>
    <cellStyle name="40% - 强调文字颜色 6 3 5 2" xfId="3572"/>
    <cellStyle name="40% - 强调文字颜色 6 2 2 2 4" xfId="3573"/>
    <cellStyle name="汇总 2 7 2 3" xfId="3574"/>
    <cellStyle name="40% - 强调文字颜色 6 3 5 3" xfId="3575"/>
    <cellStyle name="40% - 强调文字颜色 6 2 2 2 5" xfId="3576"/>
    <cellStyle name="40% - 强调文字颜色 6 2 2 3 2" xfId="3577"/>
    <cellStyle name="差_RESULTS 7" xfId="3578"/>
    <cellStyle name="40% - 强调文字颜色 6 2 2 3 2 2" xfId="3579"/>
    <cellStyle name="汇总 2 7 3 2" xfId="3580"/>
    <cellStyle name="40% - 强调文字颜色 6 3 6 2" xfId="3581"/>
    <cellStyle name="40% - 强调文字颜色 6 2 2 3 4" xfId="3582"/>
    <cellStyle name="40% - 强调文字颜色 6 2 2 4" xfId="3583"/>
    <cellStyle name="常规 5 8" xfId="3584"/>
    <cellStyle name="40% - 强调文字颜色 6 2 2 4 2" xfId="3585"/>
    <cellStyle name="40% - 强调文字颜色 6 2 2 4 2 2" xfId="3586"/>
    <cellStyle name="40% - 强调文字颜色 6 2 2 4 3" xfId="3587"/>
    <cellStyle name="40% - 强调文字颜色 6 2 2 5" xfId="3588"/>
    <cellStyle name="常规 5 9" xfId="3589"/>
    <cellStyle name="40% - 强调文字颜色 6 2 2 5 2" xfId="3590"/>
    <cellStyle name="40% - 强调文字颜色 6 2 2 5 3" xfId="3591"/>
    <cellStyle name="40% - 强调文字颜色 6 2 2 6" xfId="3592"/>
    <cellStyle name="常规 2 3 6 2 2" xfId="3593"/>
    <cellStyle name="40% - 强调文字颜色 6 2 2 6 2" xfId="3594"/>
    <cellStyle name="40% - 强调文字颜色 6 2 2 6 2 2" xfId="3595"/>
    <cellStyle name="40% - 强调文字颜色 6 2 2 6 3" xfId="3596"/>
    <cellStyle name="40% - 强调文字颜色 6 2 2 7" xfId="3597"/>
    <cellStyle name="40% - 强调文字颜色 6 2 2 8" xfId="3598"/>
    <cellStyle name="输入 2 17" xfId="3599"/>
    <cellStyle name="40% - 强调文字颜色 6 2 3 2 2" xfId="3600"/>
    <cellStyle name="常规 6 6 2" xfId="3601"/>
    <cellStyle name="40% - 强调文字颜色 6 2 3 4" xfId="3602"/>
    <cellStyle name="常规 6 8" xfId="3603"/>
    <cellStyle name="注释 3 3 7 2 2" xfId="3604"/>
    <cellStyle name="40% - 强调文字颜色 6 2 3 5" xfId="3605"/>
    <cellStyle name="常规 6 9" xfId="3606"/>
    <cellStyle name="40% - 强调文字颜色 6 2 4 2" xfId="3607"/>
    <cellStyle name="常规 7 6" xfId="3608"/>
    <cellStyle name="40% - 强调文字颜色 6 2 4 2 2" xfId="3609"/>
    <cellStyle name="常规 7 6 2" xfId="3610"/>
    <cellStyle name="40% - 强调文字颜色 6 2 4 3" xfId="3611"/>
    <cellStyle name="常规 7 7" xfId="3612"/>
    <cellStyle name="40% - 强调文字颜色 6 2 4 4" xfId="3613"/>
    <cellStyle name="常规 7 8" xfId="3614"/>
    <cellStyle name="汇总 2 6 2 2" xfId="3615"/>
    <cellStyle name="40% - 强调文字颜色 6 2 5 2" xfId="3616"/>
    <cellStyle name="常规 8 6" xfId="3617"/>
    <cellStyle name="汇总 2 6 2 3" xfId="3618"/>
    <cellStyle name="40% - 强调文字颜色 6 2 5 3" xfId="3619"/>
    <cellStyle name="常规 8 7" xfId="3620"/>
    <cellStyle name="汇总 2 6 2 4" xfId="3621"/>
    <cellStyle name="40% - 强调文字颜色 6 2 5 4" xfId="3622"/>
    <cellStyle name="常规 8 8" xfId="3623"/>
    <cellStyle name="常规 49 2 2" xfId="3624"/>
    <cellStyle name="常规 54 2 2" xfId="3625"/>
    <cellStyle name="注释 3 3 7 4 2" xfId="3626"/>
    <cellStyle name="40% - 强调文字颜色 6 2 5 5" xfId="3627"/>
    <cellStyle name="常规 8 9" xfId="3628"/>
    <cellStyle name="汇总 2 6 3" xfId="3629"/>
    <cellStyle name="40% - 强调文字颜色 6 2 6" xfId="3630"/>
    <cellStyle name="链接单元格 2 4 4" xfId="3631"/>
    <cellStyle name="警告文本 2 6 2" xfId="3632"/>
    <cellStyle name="常规 10 2 2 2 2" xfId="3633"/>
    <cellStyle name="40% - 强调文字颜色 6 3 2 2 2" xfId="3634"/>
    <cellStyle name="40% - 强调文字颜色 6 3 2 2 2 2" xfId="3635"/>
    <cellStyle name="40% - 强调文字颜色 6 3 2 2 3" xfId="3636"/>
    <cellStyle name="汇总 3 7 2 2" xfId="3637"/>
    <cellStyle name="40% - 强调文字颜色 6 3 2 2 4" xfId="3638"/>
    <cellStyle name="常规 14 5 2" xfId="3639"/>
    <cellStyle name="40% - 强调文字颜色 6 3 2 3" xfId="3640"/>
    <cellStyle name="常规 16 3 5 2" xfId="3641"/>
    <cellStyle name="40% - 强调文字颜色 6 3 2 3 2" xfId="3642"/>
    <cellStyle name="40% - 强调文字颜色 6 3 2 3 2 2" xfId="3643"/>
    <cellStyle name="40% - 强调文字颜色 6 3 2 3 3" xfId="3644"/>
    <cellStyle name="汇总 3 7 3 2" xfId="3645"/>
    <cellStyle name="40% - 强调文字颜色 6 3 2 3 4" xfId="3646"/>
    <cellStyle name="40% - 强调文字颜色 6 3 2 4" xfId="3647"/>
    <cellStyle name="40% - 强调文字颜色 6 3 2 4 2" xfId="3648"/>
    <cellStyle name="注释 3 2 9 2 2 2" xfId="3649"/>
    <cellStyle name="60% - 强调文字颜色 1 3 5" xfId="3650"/>
    <cellStyle name="千位分隔 2 6" xfId="3651"/>
    <cellStyle name="40% - 强调文字颜色 6 3 2 4 2 2" xfId="3652"/>
    <cellStyle name="40% - 强调文字颜色 6 3 2 4 3" xfId="3653"/>
    <cellStyle name="40% - 强调文字颜色 6 3 2 5" xfId="3654"/>
    <cellStyle name="40% - 强调文字颜色 6 3 2 5 2" xfId="3655"/>
    <cellStyle name="40% - 强调文字颜色 6 3 2 6" xfId="3656"/>
    <cellStyle name="40% - 强调文字颜色 6 3 2 6 2" xfId="3657"/>
    <cellStyle name="40% - 强调文字颜色 6 3 2 6 2 2" xfId="3658"/>
    <cellStyle name="40% - 强调文字颜色 6 3 2 6 3" xfId="3659"/>
    <cellStyle name="40% - 强调文字颜色 6 3 2 7" xfId="3660"/>
    <cellStyle name="40% - 强调文字颜色 6 3 3 2 2" xfId="3661"/>
    <cellStyle name="40% - 强调文字颜色 6 3 3 3" xfId="3662"/>
    <cellStyle name="常规 16 3 6 2" xfId="3663"/>
    <cellStyle name="40% - 强调文字颜色 6 3 3 4" xfId="3664"/>
    <cellStyle name="注释 3 3 8 2 2" xfId="3665"/>
    <cellStyle name="40% - 强调文字颜色 6 3 3 5" xfId="3666"/>
    <cellStyle name="40% - 强调文字颜色 6 3 4 2" xfId="3667"/>
    <cellStyle name="40% - 强调文字颜色 6 3 4 3" xfId="3668"/>
    <cellStyle name="注释 3 3 8 3 2" xfId="3669"/>
    <cellStyle name="40% - 强调文字颜色 6 3 4 5" xfId="3670"/>
    <cellStyle name="汇总 2 7 2" xfId="3671"/>
    <cellStyle name="40% - 强调文字颜色 6 3 5" xfId="3672"/>
    <cellStyle name="汇总 2 7 3" xfId="3673"/>
    <cellStyle name="40% - 强调文字颜色 6 3 6" xfId="3674"/>
    <cellStyle name="40% - 强调文字颜色 6 3 6 2 2" xfId="3675"/>
    <cellStyle name="汇总 2 7 3 3" xfId="3676"/>
    <cellStyle name="40% - 强调文字颜色 6 3 6 3" xfId="3677"/>
    <cellStyle name="40% - 强调文字颜色 6 3 6 4" xfId="3678"/>
    <cellStyle name="注释 3 2 5" xfId="3679"/>
    <cellStyle name="输入 2 9 3 2" xfId="3680"/>
    <cellStyle name="40% - 强调文字颜色 6 6 5" xfId="3681"/>
    <cellStyle name="注释 3 3 3" xfId="3682"/>
    <cellStyle name="40% - 强调文字颜色 6 7 3" xfId="3683"/>
    <cellStyle name="60% - 强调文字颜色 4 2 5 3" xfId="3684"/>
    <cellStyle name="注释 3 3 5" xfId="3685"/>
    <cellStyle name="输入 2 9 4 2" xfId="3686"/>
    <cellStyle name="40% - 强调文字颜色 6 7 5" xfId="3687"/>
    <cellStyle name="注释 3 4 4" xfId="3688"/>
    <cellStyle name="40% - 强调文字颜色 6 8 4" xfId="3689"/>
    <cellStyle name="注释 3 4 5" xfId="3690"/>
    <cellStyle name="40% - 强调文字颜色 6 8 5" xfId="3691"/>
    <cellStyle name="注释 2 9 2 2 2" xfId="3692"/>
    <cellStyle name="40% - 着色 3" xfId="3693"/>
    <cellStyle name="常规 39 7" xfId="3694"/>
    <cellStyle name="常规 44 7" xfId="3695"/>
    <cellStyle name="40% - 着色 5" xfId="3696"/>
    <cellStyle name="40% - 着色 6" xfId="3697"/>
    <cellStyle name="60% - 强调文字颜色 1 2 2 2 2" xfId="3698"/>
    <cellStyle name="注释 2 3 2 2 2 2" xfId="3699"/>
    <cellStyle name="60% - 强调文字颜色 1 2 2 5" xfId="3700"/>
    <cellStyle name="百分比 2 10" xfId="3701"/>
    <cellStyle name="60% - 强调文字颜色 1 2 3" xfId="3702"/>
    <cellStyle name="差_VERA" xfId="3703"/>
    <cellStyle name="汇总 2 2 2 11 2" xfId="3704"/>
    <cellStyle name="60% - 强调文字颜色 1 2 4" xfId="3705"/>
    <cellStyle name="汇总 2 5 3" xfId="3706"/>
    <cellStyle name="60% - 强调文字颜色 1 2 4 2 2" xfId="3707"/>
    <cellStyle name="60% - 强调文字颜色 1 2 5 3" xfId="3708"/>
    <cellStyle name="60% - 强调文字颜色 1 2 6 2" xfId="3709"/>
    <cellStyle name="60% - 强调文字颜色 1 2 8" xfId="3710"/>
    <cellStyle name="汇总 2 3 8 5" xfId="3711"/>
    <cellStyle name="差_RESULTS_重大项目2月底 尹20130314陈才 6 2" xfId="3712"/>
    <cellStyle name="注释 2 2 8 2 2 2" xfId="3713"/>
    <cellStyle name="60% - 强调文字颜色 1 3 3" xfId="3714"/>
    <cellStyle name="常规 2 19" xfId="3715"/>
    <cellStyle name="汇总 2 2 2 12 2" xfId="3716"/>
    <cellStyle name="60% - 强调文字颜色 1 3 4" xfId="3717"/>
    <cellStyle name="60% - 强调文字颜色 1 4 2" xfId="3718"/>
    <cellStyle name="60% - 强调文字颜色 1 4 3" xfId="3719"/>
    <cellStyle name="60% - 强调文字颜色 1 5" xfId="3720"/>
    <cellStyle name="注释 3 2 2 11" xfId="3721"/>
    <cellStyle name="计算 2 10" xfId="3722"/>
    <cellStyle name="汇总 3 2 2 4 2" xfId="3723"/>
    <cellStyle name="60% - 强调文字颜色 2 2 2" xfId="3724"/>
    <cellStyle name="注释 3 2 2 11 2" xfId="3725"/>
    <cellStyle name="计算 2 10 2" xfId="3726"/>
    <cellStyle name="60% - 强调文字颜色 2 2 2 2" xfId="3727"/>
    <cellStyle name="计算 2 10 2 2" xfId="3728"/>
    <cellStyle name="60% - 强调文字颜色 2 2 2 2 2" xfId="3729"/>
    <cellStyle name="注释 3 2 2 11 3" xfId="3730"/>
    <cellStyle name="计算 2 10 3" xfId="3731"/>
    <cellStyle name="60% - 强调文字颜色 2 2 2 3" xfId="3732"/>
    <cellStyle name="注释 3 2 2 11 4" xfId="3733"/>
    <cellStyle name="计算 2 10 4" xfId="3734"/>
    <cellStyle name="60% - 强调文字颜色 2 2 2 4" xfId="3735"/>
    <cellStyle name="注释 2 3 3 2 2 2" xfId="3736"/>
    <cellStyle name="计算 2 10 5" xfId="3737"/>
    <cellStyle name="60% - 强调文字颜色 2 2 2 5" xfId="3738"/>
    <cellStyle name="注释 3 2 2 12" xfId="3739"/>
    <cellStyle name="计算 2 11" xfId="3740"/>
    <cellStyle name="60% - 强调文字颜色 2 2 3" xfId="3741"/>
    <cellStyle name="注释 3 2 2 12 2" xfId="3742"/>
    <cellStyle name="计算 2 11 2" xfId="3743"/>
    <cellStyle name="60% - 强调文字颜色 2 2 3 2" xfId="3744"/>
    <cellStyle name="60% - 强调文字颜色 3 2 4" xfId="3745"/>
    <cellStyle name="计算 2 11 2 2" xfId="3746"/>
    <cellStyle name="60% - 强调文字颜色 2 2 3 2 2" xfId="3747"/>
    <cellStyle name="60% - 强调文字颜色 3 2 4 2" xfId="3748"/>
    <cellStyle name="计算 2 11 3" xfId="3749"/>
    <cellStyle name="60% - 强调文字颜色 2 2 3 3" xfId="3750"/>
    <cellStyle name="60% - 强调文字颜色 3 2 5" xfId="3751"/>
    <cellStyle name="计算 2 11 4" xfId="3752"/>
    <cellStyle name="60% - 强调文字颜色 2 2 3 4" xfId="3753"/>
    <cellStyle name="60% - 强调文字颜色 3 2 6" xfId="3754"/>
    <cellStyle name="注释 3 2 2 13" xfId="3755"/>
    <cellStyle name="计算 2 12" xfId="3756"/>
    <cellStyle name="60% - 强调文字颜色 2 2 4" xfId="3757"/>
    <cellStyle name="计算 2 12 2" xfId="3758"/>
    <cellStyle name="60% - 强调文字颜色 2 2 4 2" xfId="3759"/>
    <cellStyle name="60% - 强调文字颜色 3 3 4" xfId="3760"/>
    <cellStyle name="计算 2 12 2 2" xfId="3761"/>
    <cellStyle name="60% - 强调文字颜色 2 2 4 2 2" xfId="3762"/>
    <cellStyle name="计算 2 12 3" xfId="3763"/>
    <cellStyle name="60% - 强调文字颜色 2 2 4 3" xfId="3764"/>
    <cellStyle name="60% - 强调文字颜色 3 3 5" xfId="3765"/>
    <cellStyle name="汇总 3 2 14" xfId="3766"/>
    <cellStyle name="常规 11 2 2 2" xfId="3767"/>
    <cellStyle name="计算 2 12 4" xfId="3768"/>
    <cellStyle name="60% - 强调文字颜色 2 2 4 4" xfId="3769"/>
    <cellStyle name="汇总 3 2 15" xfId="3770"/>
    <cellStyle name="常规 11 2 2 3" xfId="3771"/>
    <cellStyle name="注释 3 2 2 14" xfId="3772"/>
    <cellStyle name="计算 2 13" xfId="3773"/>
    <cellStyle name="60% - 强调文字颜色 2 2 5" xfId="3774"/>
    <cellStyle name="计算 2 13 2" xfId="3775"/>
    <cellStyle name="60% - 强调文字颜色 2 2 5 2" xfId="3776"/>
    <cellStyle name="计算 2 13 3" xfId="3777"/>
    <cellStyle name="60% - 强调文字颜色 2 2 5 3" xfId="3778"/>
    <cellStyle name="输出 2 2 5 2 5" xfId="3779"/>
    <cellStyle name="常规 11 2 3 2" xfId="3780"/>
    <cellStyle name="注释 3 2 2 15" xfId="3781"/>
    <cellStyle name="计算 2 14" xfId="3782"/>
    <cellStyle name="60% - 强调文字颜色 2 2 6" xfId="3783"/>
    <cellStyle name="标题 2 2 4 2 2" xfId="3784"/>
    <cellStyle name="计算 2 14 2" xfId="3785"/>
    <cellStyle name="60% - 强调文字颜色 2 2 6 2" xfId="3786"/>
    <cellStyle name="60% - 强调文字颜色 2 3 2" xfId="3787"/>
    <cellStyle name="60% - 强调文字颜色 2 3 3" xfId="3788"/>
    <cellStyle name="60% - 强调文字颜色 2 3 4" xfId="3789"/>
    <cellStyle name="60% - 强调文字颜色 2 3 5" xfId="3790"/>
    <cellStyle name="汇总 3 2 2 6" xfId="3791"/>
    <cellStyle name="60% - 强调文字颜色 2 4" xfId="3792"/>
    <cellStyle name="60% - 强调文字颜色 2 4 2" xfId="3793"/>
    <cellStyle name="60% - 强调文字颜色 2 4 3" xfId="3794"/>
    <cellStyle name="汇总 3 2 2 7" xfId="3795"/>
    <cellStyle name="60% - 强调文字颜色 2 5" xfId="3796"/>
    <cellStyle name="汇总 3 2 3 4" xfId="3797"/>
    <cellStyle name="60% - 强调文字颜色 3 2" xfId="3798"/>
    <cellStyle name="汇总 3 2 3 4 2" xfId="3799"/>
    <cellStyle name="60% - 强调文字颜色 3 2 2" xfId="3800"/>
    <cellStyle name="汇总 2 2 2 4 2 4" xfId="3801"/>
    <cellStyle name="60% - 强调文字颜色 3 2 2 2" xfId="3802"/>
    <cellStyle name="计算 2 2 3 5" xfId="3803"/>
    <cellStyle name="60% - 强调文字颜色 3 2 2 2 2" xfId="3804"/>
    <cellStyle name="60% - 强调文字颜色 3 2 2 3" xfId="3805"/>
    <cellStyle name="常规 2 180" xfId="3806"/>
    <cellStyle name="60% - 强调文字颜色 3 2 2 4" xfId="3807"/>
    <cellStyle name="注释 2 8 2 2" xfId="3808"/>
    <cellStyle name="常规 2 181" xfId="3809"/>
    <cellStyle name="注释 2 3 4 2 2 2" xfId="3810"/>
    <cellStyle name="60% - 强调文字颜色 3 2 2 5" xfId="3811"/>
    <cellStyle name="注释 2 8 2 3" xfId="3812"/>
    <cellStyle name="常规 2 177" xfId="3813"/>
    <cellStyle name="常规 2 182" xfId="3814"/>
    <cellStyle name="60% - 强调文字颜色 3 2 3" xfId="3815"/>
    <cellStyle name="60% - 强调文字颜色 3 2 3 2" xfId="3816"/>
    <cellStyle name="60% - 强调文字颜色 3 2 3 3" xfId="3817"/>
    <cellStyle name="60% - 强调文字颜色 3 2 3 4" xfId="3818"/>
    <cellStyle name="60% - 强调文字颜色 3 2 3 5" xfId="3819"/>
    <cellStyle name="60% - 强调文字颜色 3 2 4 2 2" xfId="3820"/>
    <cellStyle name="60% - 强调文字颜色 3 2 4 3" xfId="3821"/>
    <cellStyle name="注释 2 2 10 6" xfId="3822"/>
    <cellStyle name="常规 12 2 2 2" xfId="3823"/>
    <cellStyle name="60% - 强调文字颜色 3 2 4 4" xfId="3824"/>
    <cellStyle name="60% - 强调文字颜色 3 2 5 2" xfId="3825"/>
    <cellStyle name="60% - 强调文字颜色 3 2 5 3" xfId="3826"/>
    <cellStyle name="60% - 强调文字颜色 3 2 6 2" xfId="3827"/>
    <cellStyle name="汇总 2 2 2 5 2 4" xfId="3828"/>
    <cellStyle name="60% - 强调文字颜色 3 3 2 2" xfId="3829"/>
    <cellStyle name="60% - 强调文字颜色 3 3 3" xfId="3830"/>
    <cellStyle name="汇总 3 2 3 6" xfId="3831"/>
    <cellStyle name="60% - 强调文字颜色 3 4" xfId="3832"/>
    <cellStyle name="60% - 强调文字颜色 3 4 2" xfId="3833"/>
    <cellStyle name="60% - 强调文字颜色 3 4 3" xfId="3834"/>
    <cellStyle name="汇总 3 2 3 7" xfId="3835"/>
    <cellStyle name="60% - 强调文字颜色 3 5" xfId="3836"/>
    <cellStyle name="输出 2 2 5 3" xfId="3837"/>
    <cellStyle name="标题 1 2 3 2 2" xfId="3838"/>
    <cellStyle name="汇总 3 2 4 4" xfId="3839"/>
    <cellStyle name="60% - 强调文字颜色 4 2" xfId="3840"/>
    <cellStyle name="注释 2 3 5 2 2 2" xfId="3841"/>
    <cellStyle name="注释 2 2 5 3 4" xfId="3842"/>
    <cellStyle name="60% - 强调文字颜色 4 2 2 5" xfId="3843"/>
    <cellStyle name="汇总 3 2 4 5" xfId="3844"/>
    <cellStyle name="60% - 强调文字颜色 4 3" xfId="3845"/>
    <cellStyle name="60% - 强调文字颜色 4 3 2" xfId="3846"/>
    <cellStyle name="常规 15" xfId="3847"/>
    <cellStyle name="常规 20" xfId="3848"/>
    <cellStyle name="60% - 强调文字颜色 4 3 2 2" xfId="3849"/>
    <cellStyle name="差 2 4 4" xfId="3850"/>
    <cellStyle name="百分比 2 6" xfId="3851"/>
    <cellStyle name="常规 15 2" xfId="3852"/>
    <cellStyle name="常规 20 2" xfId="3853"/>
    <cellStyle name="检查单元格 2 2 2" xfId="3854"/>
    <cellStyle name="60% - 强调文字颜色 4 3 3" xfId="3855"/>
    <cellStyle name="常规 16" xfId="3856"/>
    <cellStyle name="常规 21" xfId="3857"/>
    <cellStyle name="检查单元格 2 2 3" xfId="3858"/>
    <cellStyle name="60% - 强调文字颜色 4 3 4" xfId="3859"/>
    <cellStyle name="注释 4 2" xfId="3860"/>
    <cellStyle name="常规 17" xfId="3861"/>
    <cellStyle name="常规 22" xfId="3862"/>
    <cellStyle name="汇总 3 2 4 6" xfId="3863"/>
    <cellStyle name="60% - 强调文字颜色 4 4" xfId="3864"/>
    <cellStyle name="60% - 强调文字颜色 4 4 2" xfId="3865"/>
    <cellStyle name="标题 3 2 2 5" xfId="3866"/>
    <cellStyle name="输出 2 2 6 2 2" xfId="3867"/>
    <cellStyle name="常规 65" xfId="3868"/>
    <cellStyle name="常规 70" xfId="3869"/>
    <cellStyle name="检查单元格 2 3 2" xfId="3870"/>
    <cellStyle name="60% - 强调文字颜色 4 4 3" xfId="3871"/>
    <cellStyle name="输出 2 2 6 2 3" xfId="3872"/>
    <cellStyle name="常规 66" xfId="3873"/>
    <cellStyle name="常规 71" xfId="3874"/>
    <cellStyle name="汇总 3 2 4 7" xfId="3875"/>
    <cellStyle name="60% - 强调文字颜色 4 5" xfId="3876"/>
    <cellStyle name="汇总 3 2 5 4" xfId="3877"/>
    <cellStyle name="60% - 强调文字颜色 5 2" xfId="3878"/>
    <cellStyle name="汇总 3 2 5 4 2" xfId="3879"/>
    <cellStyle name="60% - 强调文字颜色 5 2 2" xfId="3880"/>
    <cellStyle name="60% - 强调文字颜色 5 2 2 2" xfId="3881"/>
    <cellStyle name="注释 2 2 6 2 4" xfId="3882"/>
    <cellStyle name="60% - 强调文字颜色 5 2 2 2 2" xfId="3883"/>
    <cellStyle name="汇总 3 7 2" xfId="3884"/>
    <cellStyle name="常规 14 5" xfId="3885"/>
    <cellStyle name="注释 2 3 5 3 2" xfId="3886"/>
    <cellStyle name="适中 2" xfId="3887"/>
    <cellStyle name="60% - 强调文字颜色 5 2 2 3" xfId="3888"/>
    <cellStyle name="注释 2 3 5 3 3" xfId="3889"/>
    <cellStyle name="适中 3" xfId="3890"/>
    <cellStyle name="60% - 强调文字颜色 5 2 2 4" xfId="3891"/>
    <cellStyle name="汇总 3 9" xfId="3892"/>
    <cellStyle name="常规 28 2 2" xfId="3893"/>
    <cellStyle name="常规 33 2 2" xfId="3894"/>
    <cellStyle name="注释 2 3 6 2 2 2" xfId="3895"/>
    <cellStyle name="注释 2 3 5 3 4" xfId="3896"/>
    <cellStyle name="适中 4" xfId="3897"/>
    <cellStyle name="60% - 强调文字颜色 5 2 2 5" xfId="3898"/>
    <cellStyle name="常规 28 2 3" xfId="3899"/>
    <cellStyle name="常规 33 2 3" xfId="3900"/>
    <cellStyle name="注释 2 2 7 2 4" xfId="3901"/>
    <cellStyle name="60% - 强调文字颜色 5 2 3 2 2" xfId="3902"/>
    <cellStyle name="注释 2 3 5 4 2" xfId="3903"/>
    <cellStyle name="60% - 强调文字颜色 5 2 3 3" xfId="3904"/>
    <cellStyle name="60% - 强调文字颜色 5 2 3 4" xfId="3905"/>
    <cellStyle name="常规 28 3 2" xfId="3906"/>
    <cellStyle name="常规 33 3 2" xfId="3907"/>
    <cellStyle name="60% - 强调文字颜色 5 2 3 5" xfId="3908"/>
    <cellStyle name="常规 28 3 3" xfId="3909"/>
    <cellStyle name="常规 33 3 3" xfId="3910"/>
    <cellStyle name="60% - 强调文字颜色 5 2 4" xfId="3911"/>
    <cellStyle name="60% - 强调文字颜色 5 2 4 2" xfId="3912"/>
    <cellStyle name="注释 2 2 8 2 4" xfId="3913"/>
    <cellStyle name="60% - 强调文字颜色 5 2 4 2 2" xfId="3914"/>
    <cellStyle name="60% - 强调文字颜色 5 2 4 3" xfId="3915"/>
    <cellStyle name="60% - 强调文字颜色 5 2 4 4" xfId="3916"/>
    <cellStyle name="常规 28 4 2" xfId="3917"/>
    <cellStyle name="常规 33 4 2" xfId="3918"/>
    <cellStyle name="注释 3 2 2 5 2 4" xfId="3919"/>
    <cellStyle name="60% - 强调文字颜色 5 2 5 3" xfId="3920"/>
    <cellStyle name="注释 3 2 2 5 3 3" xfId="3921"/>
    <cellStyle name="输出 2 3 2 4" xfId="3922"/>
    <cellStyle name="60% - 强调文字颜色 5 2 6 2" xfId="3923"/>
    <cellStyle name="60% - 强调文字颜色 5 3 2" xfId="3924"/>
    <cellStyle name="60% - 强调文字颜色 5 3 2 2" xfId="3925"/>
    <cellStyle name="检查单元格 3 2 2" xfId="3926"/>
    <cellStyle name="60% - 强调文字颜色 5 3 3" xfId="3927"/>
    <cellStyle name="60% - 强调文字颜色 5 3 4" xfId="3928"/>
    <cellStyle name="汇总 3 2 5 6" xfId="3929"/>
    <cellStyle name="60% - 强调文字颜色 5 4" xfId="3930"/>
    <cellStyle name="60% - 强调文字颜色 5 4 2" xfId="3931"/>
    <cellStyle name="60% - 强调文字颜色 5 4 3" xfId="3932"/>
    <cellStyle name="汇总 3 2 5 7" xfId="3933"/>
    <cellStyle name="60% - 强调文字颜色 5 5" xfId="3934"/>
    <cellStyle name="汇总 3 2 6 4" xfId="3935"/>
    <cellStyle name="60% - 强调文字颜色 6 2" xfId="3936"/>
    <cellStyle name="汇总 3 2 6 4 2" xfId="3937"/>
    <cellStyle name="60% - 强调文字颜色 6 2 2" xfId="3938"/>
    <cellStyle name="60% - 强调文字颜色 6 2 2 2" xfId="3939"/>
    <cellStyle name="注释 3 2 6 2 4" xfId="3940"/>
    <cellStyle name="60% - 强调文字颜色 6 2 2 2 2" xfId="3941"/>
    <cellStyle name="60% - 强调文字颜色 6 2 2 3" xfId="3942"/>
    <cellStyle name="60% - 强调文字颜色 6 2 2 4" xfId="3943"/>
    <cellStyle name="注释 2 3 7 2 2 2" xfId="3944"/>
    <cellStyle name="60% - 强调文字颜色 6 2 2 5" xfId="3945"/>
    <cellStyle name="60% - 强调文字颜色 6 2 3" xfId="3946"/>
    <cellStyle name="注释 3 2 7 2 4" xfId="3947"/>
    <cellStyle name="60% - 强调文字颜色 6 2 3 2 2" xfId="3948"/>
    <cellStyle name="60% - 强调文字颜色 6 2 3 3" xfId="3949"/>
    <cellStyle name="60% - 强调文字颜色 6 2 3 4" xfId="3950"/>
    <cellStyle name="60% - 强调文字颜色 6 2 3 5" xfId="3951"/>
    <cellStyle name="60% - 强调文字颜色 6 2 4" xfId="3952"/>
    <cellStyle name="60% - 强调文字颜色 6 2 4 2" xfId="3953"/>
    <cellStyle name="注释 3 2 8 2 4" xfId="3954"/>
    <cellStyle name="60% - 强调文字颜色 6 2 4 2 2" xfId="3955"/>
    <cellStyle name="60% - 强调文字颜色 6 2 4 3" xfId="3956"/>
    <cellStyle name="60% - 强调文字颜色 6 2 4 4" xfId="3957"/>
    <cellStyle name="注释 2 2 2 5 2 5" xfId="3958"/>
    <cellStyle name="60% - 强调文字颜色 6 2 5 2" xfId="3959"/>
    <cellStyle name="60% - 强调文字颜色 6 2 5 3" xfId="3960"/>
    <cellStyle name="60% - 强调文字颜色 6 2 6" xfId="3961"/>
    <cellStyle name="强调文字颜色 3 2 3" xfId="3962"/>
    <cellStyle name="60% - 强调文字颜色 6 2 6 2" xfId="3963"/>
    <cellStyle name="60% - 强调文字颜色 6 3 2" xfId="3964"/>
    <cellStyle name="60% - 强调文字颜色 6 3 3" xfId="3965"/>
    <cellStyle name="60% - 强调文字颜色 6 3 4" xfId="3966"/>
    <cellStyle name="60% - 强调文字颜色 6 3 5" xfId="3967"/>
    <cellStyle name="汇总 3 4 2 2 2" xfId="3968"/>
    <cellStyle name="常规 11 5 2 2" xfId="3969"/>
    <cellStyle name="汇总 3 2 6 6" xfId="3970"/>
    <cellStyle name="60% - 强调文字颜色 6 4" xfId="3971"/>
    <cellStyle name="输出 2 2 8 2" xfId="3972"/>
    <cellStyle name="百分比 3 2 2" xfId="3973"/>
    <cellStyle name="计算 2 2 2 2 2 2" xfId="3974"/>
    <cellStyle name="汇总 3 2 6 7" xfId="3975"/>
    <cellStyle name="好_RESULTS 2 2 2" xfId="3976"/>
    <cellStyle name="60% - 强调文字颜色 6 5" xfId="3977"/>
    <cellStyle name="输出 2 2 8 3" xfId="3978"/>
    <cellStyle name="计算 2 4 4 2" xfId="3979"/>
    <cellStyle name="百分比 3 2 3" xfId="3980"/>
    <cellStyle name="警告文本 2 2 6 2" xfId="3981"/>
    <cellStyle name="60% - 着色 1" xfId="3982"/>
    <cellStyle name="60% - 着色 2" xfId="3983"/>
    <cellStyle name="60% - 着色 3" xfId="3984"/>
    <cellStyle name="60% - 着色 4" xfId="3985"/>
    <cellStyle name="60% - 着色 5" xfId="3986"/>
    <cellStyle name="60% - 着色 6" xfId="3987"/>
    <cellStyle name="e鯪9Y_x000b_" xfId="3988"/>
    <cellStyle name="强调文字颜色 3 3 2" xfId="3989"/>
    <cellStyle name="常规 2 10 2" xfId="3990"/>
    <cellStyle name="RowLevel_0" xfId="3991"/>
    <cellStyle name="百分比 10 2" xfId="3992"/>
    <cellStyle name="注释 2 3 8 3 4" xfId="3993"/>
    <cellStyle name="百分比 11" xfId="3994"/>
    <cellStyle name="常规 36 2 3" xfId="3995"/>
    <cellStyle name="常规 41 2 3" xfId="3996"/>
    <cellStyle name="百分比 11 2" xfId="3997"/>
    <cellStyle name="百分比 12" xfId="3998"/>
    <cellStyle name="百分比 2" xfId="3999"/>
    <cellStyle name="百分比 2 11" xfId="4000"/>
    <cellStyle name="百分比 2 12" xfId="4001"/>
    <cellStyle name="百分比 2 13" xfId="4002"/>
    <cellStyle name="差_重大项目2月底 尹20130314陈才 5 2" xfId="4003"/>
    <cellStyle name="百分比 2 14" xfId="4004"/>
    <cellStyle name="差_重大项目2月底 尹20130314陈才 5 3" xfId="4005"/>
    <cellStyle name="百分比 2 15" xfId="4006"/>
    <cellStyle name="计算 2 3 2 2" xfId="4007"/>
    <cellStyle name="百分比 2 16" xfId="4008"/>
    <cellStyle name="计算 2 3 2 3" xfId="4009"/>
    <cellStyle name="百分比 2 17" xfId="4010"/>
    <cellStyle name="百分比 2 2" xfId="4011"/>
    <cellStyle name="强调文字颜色 6 2 3 6" xfId="4012"/>
    <cellStyle name="百分比 2 2 2" xfId="4013"/>
    <cellStyle name="计算 2 3 4 2" xfId="4014"/>
    <cellStyle name="百分比 2 2 3" xfId="4015"/>
    <cellStyle name="百分比 2 2 3 2" xfId="4016"/>
    <cellStyle name="百分比 2 2 3 3" xfId="4017"/>
    <cellStyle name="百分比 2 2 4" xfId="4018"/>
    <cellStyle name="常规 3 2 3 2 2" xfId="4019"/>
    <cellStyle name="百分比 2 2 4 2" xfId="4020"/>
    <cellStyle name="百分比 2 2 5 2" xfId="4021"/>
    <cellStyle name="百分比 2 2 6" xfId="4022"/>
    <cellStyle name="百分比 2 2 7" xfId="4023"/>
    <cellStyle name="百分比 2 2 8" xfId="4024"/>
    <cellStyle name="百分比 2 3" xfId="4025"/>
    <cellStyle name="百分比 2 3 2" xfId="4026"/>
    <cellStyle name="百分比 2 3 3" xfId="4027"/>
    <cellStyle name="百分比 2 3 3 2" xfId="4028"/>
    <cellStyle name="常规 26 6" xfId="4029"/>
    <cellStyle name="常规 31 6" xfId="4030"/>
    <cellStyle name="百分比 2 3 4" xfId="4031"/>
    <cellStyle name="常规 3 2 3 3 2" xfId="4032"/>
    <cellStyle name="千位分隔 2 2" xfId="4033"/>
    <cellStyle name="百分比 2 3 5" xfId="4034"/>
    <cellStyle name="千位分隔 2 3" xfId="4035"/>
    <cellStyle name="百分比 2 3 6" xfId="4036"/>
    <cellStyle name="千位分隔 2 4" xfId="4037"/>
    <cellStyle name="百分比 2 3 7" xfId="4038"/>
    <cellStyle name="百分比 2 4" xfId="4039"/>
    <cellStyle name="差 2 4 2" xfId="4040"/>
    <cellStyle name="百分比 2 4 2" xfId="4041"/>
    <cellStyle name="差 2 4 2 2" xfId="4042"/>
    <cellStyle name="百分比 2 4 2 2" xfId="4043"/>
    <cellStyle name="百分比 2 4 3" xfId="4044"/>
    <cellStyle name="百分比 2 4 3 2" xfId="4045"/>
    <cellStyle name="百分比 2 4 5" xfId="4046"/>
    <cellStyle name="标题 4 2 2" xfId="4047"/>
    <cellStyle name="百分比 2 4 6" xfId="4048"/>
    <cellStyle name="标题 4 2 3" xfId="4049"/>
    <cellStyle name="注释 2 2 2 7 2 2 2" xfId="4050"/>
    <cellStyle name="百分比 2 4 7" xfId="4051"/>
    <cellStyle name="标题 4 2 4" xfId="4052"/>
    <cellStyle name="百分比 2 5" xfId="4053"/>
    <cellStyle name="差 2 4 3" xfId="4054"/>
    <cellStyle name="百分比 2 5 2" xfId="4055"/>
    <cellStyle name="百分比 2 5 3" xfId="4056"/>
    <cellStyle name="百分比 2 6 2" xfId="4057"/>
    <cellStyle name="常规 20 2 2" xfId="4058"/>
    <cellStyle name="注释 3 11 2 2" xfId="4059"/>
    <cellStyle name="百分比 2 6 3" xfId="4060"/>
    <cellStyle name="常规 20 2 3" xfId="4061"/>
    <cellStyle name="百分比 2 7" xfId="4062"/>
    <cellStyle name="常规 15 3" xfId="4063"/>
    <cellStyle name="常规 20 3" xfId="4064"/>
    <cellStyle name="百分比 2 7 2" xfId="4065"/>
    <cellStyle name="常规 15 3 2" xfId="4066"/>
    <cellStyle name="常规 20 3 2" xfId="4067"/>
    <cellStyle name="注释 3 9 2 2" xfId="4068"/>
    <cellStyle name="百分比 2 8" xfId="4069"/>
    <cellStyle name="常规 15 4" xfId="4070"/>
    <cellStyle name="常规 20 4" xfId="4071"/>
    <cellStyle name="注释 3 9 2 3" xfId="4072"/>
    <cellStyle name="汇总 3 8 2" xfId="4073"/>
    <cellStyle name="百分比 2 9" xfId="4074"/>
    <cellStyle name="常规 15 5" xfId="4075"/>
    <cellStyle name="常规 20 5" xfId="4076"/>
    <cellStyle name="百分比 3" xfId="4077"/>
    <cellStyle name="百分比 3 10" xfId="4078"/>
    <cellStyle name="输出 2 2 8" xfId="4079"/>
    <cellStyle name="百分比 3 2" xfId="4080"/>
    <cellStyle name="输出 2 2 8 4" xfId="4081"/>
    <cellStyle name="百分比 3 2 4" xfId="4082"/>
    <cellStyle name="百分比 3 2 5" xfId="4083"/>
    <cellStyle name="输出 2 2 9" xfId="4084"/>
    <cellStyle name="百分比 3 3" xfId="4085"/>
    <cellStyle name="输出 2 2 9 2" xfId="4086"/>
    <cellStyle name="百分比 3 3 2" xfId="4087"/>
    <cellStyle name="百分比 3 3 3" xfId="4088"/>
    <cellStyle name="百分比 3 3 4" xfId="4089"/>
    <cellStyle name="百分比 3 4" xfId="4090"/>
    <cellStyle name="差 2 5 2" xfId="4091"/>
    <cellStyle name="百分比 3 4 2" xfId="4092"/>
    <cellStyle name="百分比 3 4 2 2" xfId="4093"/>
    <cellStyle name="百分比 3 4 3" xfId="4094"/>
    <cellStyle name="标题 5 2 2" xfId="4095"/>
    <cellStyle name="百分比 3 4 5" xfId="4096"/>
    <cellStyle name="差 2 5 3" xfId="4097"/>
    <cellStyle name="百分比 3 5" xfId="4098"/>
    <cellStyle name="常规 21 2" xfId="4099"/>
    <cellStyle name="常规 16 2" xfId="4100"/>
    <cellStyle name="百分比 3 6" xfId="4101"/>
    <cellStyle name="常规 21 2 2" xfId="4102"/>
    <cellStyle name="差_VERA_1 4" xfId="4103"/>
    <cellStyle name="标题 8" xfId="4104"/>
    <cellStyle name="百分比 3 6 2" xfId="4105"/>
    <cellStyle name="常规 2 7" xfId="4106"/>
    <cellStyle name="差_VERA_1 4 2" xfId="4107"/>
    <cellStyle name="百分比 3 6 2 2" xfId="4108"/>
    <cellStyle name="常规 21 2 3" xfId="4109"/>
    <cellStyle name="差_VERA_1 5" xfId="4110"/>
    <cellStyle name="百分比 3 6 3" xfId="4111"/>
    <cellStyle name="注释 3 12 2 2" xfId="4112"/>
    <cellStyle name="差_VERA_1 6" xfId="4113"/>
    <cellStyle name="百分比 3 6 4" xfId="4114"/>
    <cellStyle name="常规 21 3" xfId="4115"/>
    <cellStyle name="常规 16 3" xfId="4116"/>
    <cellStyle name="百分比 3 7" xfId="4117"/>
    <cellStyle name="常规 21 4" xfId="4118"/>
    <cellStyle name="常规 16 4" xfId="4119"/>
    <cellStyle name="百分比 3 8" xfId="4120"/>
    <cellStyle name="注释 3 9 3 2" xfId="4121"/>
    <cellStyle name="常规 21 5" xfId="4122"/>
    <cellStyle name="常规 16 5" xfId="4123"/>
    <cellStyle name="百分比 3 9" xfId="4124"/>
    <cellStyle name="汇总 3 9 2" xfId="4125"/>
    <cellStyle name="注释 3 9 3 3" xfId="4126"/>
    <cellStyle name="百分比 4" xfId="4127"/>
    <cellStyle name="百分比 4 10" xfId="4128"/>
    <cellStyle name="百分比 4 11" xfId="4129"/>
    <cellStyle name="常规 2 2 6" xfId="4130"/>
    <cellStyle name="百分比 4 2" xfId="4131"/>
    <cellStyle name="输出 2 3 8" xfId="4132"/>
    <cellStyle name="常规 2 2 6 2" xfId="4133"/>
    <cellStyle name="百分比 4 2 2" xfId="4134"/>
    <cellStyle name="常规 2 2 6 3" xfId="4135"/>
    <cellStyle name="百分比 4 2 3" xfId="4136"/>
    <cellStyle name="计算 2 5 4 2" xfId="4137"/>
    <cellStyle name="常规 2 2 7 2" xfId="4138"/>
    <cellStyle name="百分比 4 3 2" xfId="4139"/>
    <cellStyle name="百分比 4 3 3" xfId="4140"/>
    <cellStyle name="常规 2 2 8" xfId="4141"/>
    <cellStyle name="百分比 4 4" xfId="4142"/>
    <cellStyle name="差 2 6 2" xfId="4143"/>
    <cellStyle name="常规 2 2 8 2" xfId="4144"/>
    <cellStyle name="百分比 4 4 2" xfId="4145"/>
    <cellStyle name="常规 7 2 2 2 2" xfId="4146"/>
    <cellStyle name="百分比 4 4 3" xfId="4147"/>
    <cellStyle name="百分比 4 5 2" xfId="4148"/>
    <cellStyle name="常规 22 2" xfId="4149"/>
    <cellStyle name="常规 17 2" xfId="4150"/>
    <cellStyle name="百分比 4 6" xfId="4151"/>
    <cellStyle name="注释 4 2 2" xfId="4152"/>
    <cellStyle name="常规 22 2 2" xfId="4153"/>
    <cellStyle name="百分比 4 6 2" xfId="4154"/>
    <cellStyle name="常规 22 3" xfId="4155"/>
    <cellStyle name="常规 17 3" xfId="4156"/>
    <cellStyle name="常规 13 3 2 2" xfId="4157"/>
    <cellStyle name="百分比 4 7" xfId="4158"/>
    <cellStyle name="常规 22 3 2" xfId="4159"/>
    <cellStyle name="常规 17 3 2" xfId="4160"/>
    <cellStyle name="百分比 4 7 2" xfId="4161"/>
    <cellStyle name="常规 22 4" xfId="4162"/>
    <cellStyle name="常规 17 4" xfId="4163"/>
    <cellStyle name="常规 13 3 2 3" xfId="4164"/>
    <cellStyle name="百分比 4 8" xfId="4165"/>
    <cellStyle name="注释 3 9 4 2" xfId="4166"/>
    <cellStyle name="常规 22 5" xfId="4167"/>
    <cellStyle name="常规 17 5" xfId="4168"/>
    <cellStyle name="百分比 4 9" xfId="4169"/>
    <cellStyle name="百分比 5 10" xfId="4170"/>
    <cellStyle name="百分比 5 11" xfId="4171"/>
    <cellStyle name="常规 2 3 6" xfId="4172"/>
    <cellStyle name="百分比 5 2" xfId="4173"/>
    <cellStyle name="强调文字颜色 1 2 3 2 2" xfId="4174"/>
    <cellStyle name="输出 2 4 8" xfId="4175"/>
    <cellStyle name="常规 2 3 6 3" xfId="4176"/>
    <cellStyle name="百分比 5 2 3" xfId="4177"/>
    <cellStyle name="计算 2 6 4 2" xfId="4178"/>
    <cellStyle name="常规 2 3 7" xfId="4179"/>
    <cellStyle name="百分比 5 3" xfId="4180"/>
    <cellStyle name="常规 2 3 7 2" xfId="4181"/>
    <cellStyle name="百分比 5 3 2" xfId="4182"/>
    <cellStyle name="差_RESULTS 3 4" xfId="4183"/>
    <cellStyle name="注释 2 7 2 5" xfId="4184"/>
    <cellStyle name="注释 3 3 10 5" xfId="4185"/>
    <cellStyle name="百分比 5 3 3" xfId="4186"/>
    <cellStyle name="常规 2 3 8" xfId="4187"/>
    <cellStyle name="常规 2 3 4 2 2" xfId="4188"/>
    <cellStyle name="百分比 5 4" xfId="4189"/>
    <cellStyle name="常规 2 3 8 2" xfId="4190"/>
    <cellStyle name="百分比 5 4 2" xfId="4191"/>
    <cellStyle name="常规 7 2 3 2 2" xfId="4192"/>
    <cellStyle name="百分比 5 4 3" xfId="4193"/>
    <cellStyle name="常规 2 3 9" xfId="4194"/>
    <cellStyle name="百分比 5 5" xfId="4195"/>
    <cellStyle name="百分比 5 5 2" xfId="4196"/>
    <cellStyle name="常规 23 2 2" xfId="4197"/>
    <cellStyle name="百分比 5 6 2" xfId="4198"/>
    <cellStyle name="常规 23 3" xfId="4199"/>
    <cellStyle name="常规 18 3" xfId="4200"/>
    <cellStyle name="常规 13 3 3 2" xfId="4201"/>
    <cellStyle name="百分比 5 7" xfId="4202"/>
    <cellStyle name="常规 23 3 2" xfId="4203"/>
    <cellStyle name="常规 18 3 2" xfId="4204"/>
    <cellStyle name="百分比 5 7 2" xfId="4205"/>
    <cellStyle name="常规 23 4" xfId="4206"/>
    <cellStyle name="常规 13 3 3 3" xfId="4207"/>
    <cellStyle name="百分比 5 8" xfId="4208"/>
    <cellStyle name="常规 2 134" xfId="4209"/>
    <cellStyle name="百分比 6 2 2" xfId="4210"/>
    <cellStyle name="百分比 6 2 3" xfId="4211"/>
    <cellStyle name="计算 2 7 4 2" xfId="4212"/>
    <cellStyle name="百分比 6 3" xfId="4213"/>
    <cellStyle name="注释 3 3 5 2 2" xfId="4214"/>
    <cellStyle name="常规 2 184" xfId="4215"/>
    <cellStyle name="注释 2 8 2 5" xfId="4216"/>
    <cellStyle name="百分比 6 3 2" xfId="4217"/>
    <cellStyle name="注释 3 3 5 2 2 2" xfId="4218"/>
    <cellStyle name="常规 2 190" xfId="4219"/>
    <cellStyle name="常规 2 185" xfId="4220"/>
    <cellStyle name="输出 2 7 2" xfId="4221"/>
    <cellStyle name="百分比 6 3 3" xfId="4222"/>
    <cellStyle name="百分比 6 4" xfId="4223"/>
    <cellStyle name="计算 2 6 2 2 2" xfId="4224"/>
    <cellStyle name="注释 3 3 5 2 3" xfId="4225"/>
    <cellStyle name="百分比 6 4 2" xfId="4226"/>
    <cellStyle name="百分比 6 4 3" xfId="4227"/>
    <cellStyle name="百分比 6 5" xfId="4228"/>
    <cellStyle name="注释 3 3 5 2 4" xfId="4229"/>
    <cellStyle name="百分比 6 5 2" xfId="4230"/>
    <cellStyle name="常规 24 2" xfId="4231"/>
    <cellStyle name="常规 19 2" xfId="4232"/>
    <cellStyle name="百分比 6 6" xfId="4233"/>
    <cellStyle name="注释 3 3 5 2 5" xfId="4234"/>
    <cellStyle name="常规 24 2 2" xfId="4235"/>
    <cellStyle name="常规 19 2 2" xfId="4236"/>
    <cellStyle name="百分比 6 6 2" xfId="4237"/>
    <cellStyle name="常规 24 3 2" xfId="4238"/>
    <cellStyle name="常规 19 3 2" xfId="4239"/>
    <cellStyle name="百分比 6 7 2" xfId="4240"/>
    <cellStyle name="常规 24 4" xfId="4241"/>
    <cellStyle name="常规 19 4" xfId="4242"/>
    <cellStyle name="常规 13 3 4 3" xfId="4243"/>
    <cellStyle name="百分比 6 8" xfId="4244"/>
    <cellStyle name="常规 24 5" xfId="4245"/>
    <cellStyle name="常规 19 5" xfId="4246"/>
    <cellStyle name="百分比 6 9" xfId="4247"/>
    <cellStyle name="百分比 7" xfId="4248"/>
    <cellStyle name="汇总 2 2 2 6 3 2" xfId="4249"/>
    <cellStyle name="强调文字颜色 1 2 3 4" xfId="4250"/>
    <cellStyle name="常规 2 146" xfId="4251"/>
    <cellStyle name="百分比 7 2" xfId="4252"/>
    <cellStyle name="百分比 7 2 2" xfId="4253"/>
    <cellStyle name="百分比 7 2 3" xfId="4254"/>
    <cellStyle name="计算 2 8 4 2" xfId="4255"/>
    <cellStyle name="百分比 7 3" xfId="4256"/>
    <cellStyle name="注释 3 3 5 3 2" xfId="4257"/>
    <cellStyle name="百分比 7 3 2" xfId="4258"/>
    <cellStyle name="百分比 7 4" xfId="4259"/>
    <cellStyle name="注释 3 3 5 3 3" xfId="4260"/>
    <cellStyle name="百分比 7 4 2" xfId="4261"/>
    <cellStyle name="百分比 7 5" xfId="4262"/>
    <cellStyle name="注释 3 3 5 3 4" xfId="4263"/>
    <cellStyle name="百分比 8 2 2" xfId="4264"/>
    <cellStyle name="常规 52 2 2" xfId="4265"/>
    <cellStyle name="常规 47 2 2" xfId="4266"/>
    <cellStyle name="百分比 8 3" xfId="4267"/>
    <cellStyle name="注释 3 3 5 4 2" xfId="4268"/>
    <cellStyle name="百分比 8 3 2" xfId="4269"/>
    <cellStyle name="百分比 9" xfId="4270"/>
    <cellStyle name="强调文字颜色 1 2 3 6" xfId="4271"/>
    <cellStyle name="百分比 9 2" xfId="4272"/>
    <cellStyle name="标题 1 2 2" xfId="4273"/>
    <cellStyle name="标题 1 2 2 2 2" xfId="4274"/>
    <cellStyle name="标题 1 2 2 3" xfId="4275"/>
    <cellStyle name="计算 2 3 2" xfId="4276"/>
    <cellStyle name="注释 3 2 2 3 7" xfId="4277"/>
    <cellStyle name="标题 1 2 2 5" xfId="4278"/>
    <cellStyle name="计算 2 3 4" xfId="4279"/>
    <cellStyle name="标题 1 2 3" xfId="4280"/>
    <cellStyle name="标题 1 2 3 2" xfId="4281"/>
    <cellStyle name="注释 3 2 2 4 6" xfId="4282"/>
    <cellStyle name="标题 1 2 3 3" xfId="4283"/>
    <cellStyle name="计算 2 4 2" xfId="4284"/>
    <cellStyle name="注释 3 2 2 4 7" xfId="4285"/>
    <cellStyle name="标题 1 2 3 4" xfId="4286"/>
    <cellStyle name="计算 2 4 3" xfId="4287"/>
    <cellStyle name="注释 3 2 2 4 8" xfId="4288"/>
    <cellStyle name="标题 1 2 3 5" xfId="4289"/>
    <cellStyle name="计算 2 4 4" xfId="4290"/>
    <cellStyle name="标题 1 2 4" xfId="4291"/>
    <cellStyle name="常规 2 2 3 3" xfId="4292"/>
    <cellStyle name="标题 1 2 4 2 2" xfId="4293"/>
    <cellStyle name="标题 1 2 4 3" xfId="4294"/>
    <cellStyle name="计算 2 5 2" xfId="4295"/>
    <cellStyle name="注释 3 2 2 5 7" xfId="4296"/>
    <cellStyle name="标题 1 2 4 4" xfId="4297"/>
    <cellStyle name="计算 2 5 3" xfId="4298"/>
    <cellStyle name="注释 3 2 2 5 8" xfId="4299"/>
    <cellStyle name="标题 1 2 5" xfId="4300"/>
    <cellStyle name="标题 1 2 5 2" xfId="4301"/>
    <cellStyle name="注释 3 2 2 6 6" xfId="4302"/>
    <cellStyle name="标题 1 2 5 3" xfId="4303"/>
    <cellStyle name="计算 2 6 2" xfId="4304"/>
    <cellStyle name="注释 3 2 2 6 7" xfId="4305"/>
    <cellStyle name="标题 1 2 6" xfId="4306"/>
    <cellStyle name="标题 1 2 6 2" xfId="4307"/>
    <cellStyle name="注释 3 2 2 7 6" xfId="4308"/>
    <cellStyle name="常规 2 2 2 4 5" xfId="4309"/>
    <cellStyle name="标题 1 3 2 2" xfId="4310"/>
    <cellStyle name="强调文字颜色 1 5" xfId="4311"/>
    <cellStyle name="标题 1 3 3" xfId="4312"/>
    <cellStyle name="注释 2 15 2 2" xfId="4313"/>
    <cellStyle name="标题 1 3 4" xfId="4314"/>
    <cellStyle name="标题 1 3 5" xfId="4315"/>
    <cellStyle name="标题 1 4 2" xfId="4316"/>
    <cellStyle name="标题 1 4 3" xfId="4317"/>
    <cellStyle name="标题 2 2 2 2 2" xfId="4318"/>
    <cellStyle name="汇总 2 2 8 3" xfId="4319"/>
    <cellStyle name="注释 3 12 5" xfId="4320"/>
    <cellStyle name="标题 2 2 2 3" xfId="4321"/>
    <cellStyle name="标题 2 2 2 4" xfId="4322"/>
    <cellStyle name="标题 2 2 2 5" xfId="4323"/>
    <cellStyle name="标题 2 2 3 2" xfId="4324"/>
    <cellStyle name="标题 2 2 3 3" xfId="4325"/>
    <cellStyle name="标题 2 2 3 4" xfId="4326"/>
    <cellStyle name="标题 2 2 3 5" xfId="4327"/>
    <cellStyle name="标题 2 2 4 3" xfId="4328"/>
    <cellStyle name="标题 2 2 4 4" xfId="4329"/>
    <cellStyle name="标题 2 2 5" xfId="4330"/>
    <cellStyle name="标题 2 2 5 3" xfId="4331"/>
    <cellStyle name="标题 2 2 6" xfId="4332"/>
    <cellStyle name="标题 2 2 6 2" xfId="4333"/>
    <cellStyle name="常规 41 3 2" xfId="4334"/>
    <cellStyle name="常规 36 3 2" xfId="4335"/>
    <cellStyle name="标题 2 2 7" xfId="4336"/>
    <cellStyle name="常规 41 3 3" xfId="4337"/>
    <cellStyle name="常规 36 3 3" xfId="4338"/>
    <cellStyle name="标题 2 2 8" xfId="4339"/>
    <cellStyle name="标题 2 3 5" xfId="4340"/>
    <cellStyle name="标题 3 2" xfId="4341"/>
    <cellStyle name="标题 3 2 2" xfId="4342"/>
    <cellStyle name="汇总 2 10 2 3" xfId="4343"/>
    <cellStyle name="计算 2 2 6 4" xfId="4344"/>
    <cellStyle name="常规 62" xfId="4345"/>
    <cellStyle name="常规 57" xfId="4346"/>
    <cellStyle name="标题 3 2 2 2" xfId="4347"/>
    <cellStyle name="计算 2 2 6 4 2" xfId="4348"/>
    <cellStyle name="常规 62 2" xfId="4349"/>
    <cellStyle name="常规 57 2" xfId="4350"/>
    <cellStyle name="标题 3 2 2 2 2" xfId="4351"/>
    <cellStyle name="常规 63" xfId="4352"/>
    <cellStyle name="常规 58" xfId="4353"/>
    <cellStyle name="标题 3 2 2 3" xfId="4354"/>
    <cellStyle name="标题 3 2 3" xfId="4355"/>
    <cellStyle name="汇总 2 10 2 4" xfId="4356"/>
    <cellStyle name="计算 2 2 6 5" xfId="4357"/>
    <cellStyle name="标题 3 2 3 2" xfId="4358"/>
    <cellStyle name="常规 11 10" xfId="4359"/>
    <cellStyle name="标题 5 7" xfId="4360"/>
    <cellStyle name="标题 3 2 3 2 2" xfId="4361"/>
    <cellStyle name="标题 3 2 3 3" xfId="4362"/>
    <cellStyle name="标题 3 2 3 4" xfId="4363"/>
    <cellStyle name="标题 3 2 3 5" xfId="4364"/>
    <cellStyle name="标题 3 2 4" xfId="4365"/>
    <cellStyle name="计算 2 2 6 6" xfId="4366"/>
    <cellStyle name="标题 3 2 4 2" xfId="4367"/>
    <cellStyle name="标题 3 2 4 2 2" xfId="4368"/>
    <cellStyle name="标题 3 2 4 3" xfId="4369"/>
    <cellStyle name="标题 3 2 4 4" xfId="4370"/>
    <cellStyle name="标题 3 2 5" xfId="4371"/>
    <cellStyle name="计算 2 2 6 7" xfId="4372"/>
    <cellStyle name="标题 3 2 5 2" xfId="4373"/>
    <cellStyle name="标题 3 2 5 3" xfId="4374"/>
    <cellStyle name="标题 3 2 6" xfId="4375"/>
    <cellStyle name="标题 3 3 2" xfId="4376"/>
    <cellStyle name="汇总 2 10 3 3" xfId="4377"/>
    <cellStyle name="计算 2 2 7 4" xfId="4378"/>
    <cellStyle name="标题 3 3 2 2" xfId="4379"/>
    <cellStyle name="计算 2 2 7 4 2" xfId="4380"/>
    <cellStyle name="标题 3 3 3" xfId="4381"/>
    <cellStyle name="计算 2 2 7 5" xfId="4382"/>
    <cellStyle name="标题 3 3 4" xfId="4383"/>
    <cellStyle name="计算 2 2 7 6" xfId="4384"/>
    <cellStyle name="标题 3 3 5" xfId="4385"/>
    <cellStyle name="计算 2 2 7 7" xfId="4386"/>
    <cellStyle name="标题 3 4 2" xfId="4387"/>
    <cellStyle name="计算 2 2 8 4" xfId="4388"/>
    <cellStyle name="注释 3 10 2 4" xfId="4389"/>
    <cellStyle name="标题 3 4 3" xfId="4390"/>
    <cellStyle name="计算 2 2 8 5" xfId="4391"/>
    <cellStyle name="注释 3 10 2 5" xfId="4392"/>
    <cellStyle name="标题 3 5" xfId="4393"/>
    <cellStyle name="标题 4 2 2 2" xfId="4394"/>
    <cellStyle name="标题 4 2 2 2 2" xfId="4395"/>
    <cellStyle name="强调文字颜色 3 2 5" xfId="4396"/>
    <cellStyle name="标题 4 2 2 3" xfId="4397"/>
    <cellStyle name="标题 4 2 2 4" xfId="4398"/>
    <cellStyle name="常规 2 2 4 2 2" xfId="4399"/>
    <cellStyle name="标题 4 2 2 5" xfId="4400"/>
    <cellStyle name="标题 4 2 3 2" xfId="4401"/>
    <cellStyle name="常规 15 3 4 3" xfId="4402"/>
    <cellStyle name="标题 4 2 3 2 2" xfId="4403"/>
    <cellStyle name="强调文字颜色 4 2 5" xfId="4404"/>
    <cellStyle name="标题 4 2 3 3" xfId="4405"/>
    <cellStyle name="标题 4 2 3 4" xfId="4406"/>
    <cellStyle name="标题 4 2 3 5" xfId="4407"/>
    <cellStyle name="标题 4 2 4 2" xfId="4408"/>
    <cellStyle name="输出 6" xfId="4409"/>
    <cellStyle name="标题 4 2 4 2 2" xfId="4410"/>
    <cellStyle name="强调文字颜色 5 2 5" xfId="4411"/>
    <cellStyle name="标题 4 2 4 3" xfId="4412"/>
    <cellStyle name="标题 4 2 4 4" xfId="4413"/>
    <cellStyle name="标题 4 2 5" xfId="4414"/>
    <cellStyle name="标题 4 2 5 2" xfId="4415"/>
    <cellStyle name="标题 4 2 5 3" xfId="4416"/>
    <cellStyle name="标题 4 2 6" xfId="4417"/>
    <cellStyle name="常规 43 3 3" xfId="4418"/>
    <cellStyle name="常规 38 3 3" xfId="4419"/>
    <cellStyle name="标题 4 2 8" xfId="4420"/>
    <cellStyle name="标题 4 3 2 2" xfId="4421"/>
    <cellStyle name="标题 4 3 3" xfId="4422"/>
    <cellStyle name="标题 4 3 4" xfId="4423"/>
    <cellStyle name="标题 4 3 5" xfId="4424"/>
    <cellStyle name="标题 4 4 2" xfId="4425"/>
    <cellStyle name="标题 4 4 3" xfId="4426"/>
    <cellStyle name="标题 5" xfId="4427"/>
    <cellStyle name="标题 5 2" xfId="4428"/>
    <cellStyle name="常规 2 3 5" xfId="4429"/>
    <cellStyle name="输出 2 4 7" xfId="4430"/>
    <cellStyle name="标题 5 2 2 2" xfId="4431"/>
    <cellStyle name="输入 2 2 8 3 3" xfId="4432"/>
    <cellStyle name="标题 5 2 3" xfId="4433"/>
    <cellStyle name="标题 5 2 4" xfId="4434"/>
    <cellStyle name="标题 5 2 5" xfId="4435"/>
    <cellStyle name="标题 5 3 5" xfId="4436"/>
    <cellStyle name="标题 5 4" xfId="4437"/>
    <cellStyle name="差_VERA_1 7" xfId="4438"/>
    <cellStyle name="标题 5 4 2" xfId="4439"/>
    <cellStyle name="差_VERA_1 8" xfId="4440"/>
    <cellStyle name="标题 5 4 3" xfId="4441"/>
    <cellStyle name="标题 5 4 4" xfId="4442"/>
    <cellStyle name="强调文字颜色 5 2 2 2" xfId="4443"/>
    <cellStyle name="标题 5 5" xfId="4444"/>
    <cellStyle name="常规 16 3 5" xfId="4445"/>
    <cellStyle name="标题 5 5 2" xfId="4446"/>
    <cellStyle name="常规 16 3 6" xfId="4447"/>
    <cellStyle name="标题 5 5 3" xfId="4448"/>
    <cellStyle name="标题 5 6" xfId="4449"/>
    <cellStyle name="标题 5 6 2" xfId="4450"/>
    <cellStyle name="汇总 2 2 8 2 4" xfId="4451"/>
    <cellStyle name="常规 11 11" xfId="4452"/>
    <cellStyle name="标题 5 8" xfId="4453"/>
    <cellStyle name="差_VERA_1 2" xfId="4454"/>
    <cellStyle name="标题 6" xfId="4455"/>
    <cellStyle name="差_VERA_1 2 2" xfId="4456"/>
    <cellStyle name="标题 6 2" xfId="4457"/>
    <cellStyle name="差_VERA_1 2 4" xfId="4458"/>
    <cellStyle name="标题 6 4" xfId="4459"/>
    <cellStyle name="差_VERA_1 2 5" xfId="4460"/>
    <cellStyle name="标题 6 5" xfId="4461"/>
    <cellStyle name="差_VERA_1 3" xfId="4462"/>
    <cellStyle name="标题 7" xfId="4463"/>
    <cellStyle name="差_VERA_1 3 2" xfId="4464"/>
    <cellStyle name="标题 7 2" xfId="4465"/>
    <cellStyle name="差_VERA_1 3 3" xfId="4466"/>
    <cellStyle name="标题 7 3" xfId="4467"/>
    <cellStyle name="差 2 2 3" xfId="4468"/>
    <cellStyle name="常规 13 2" xfId="4469"/>
    <cellStyle name="差 2 2 4" xfId="4470"/>
    <cellStyle name="常规 13 3" xfId="4471"/>
    <cellStyle name="差 2 2 5" xfId="4472"/>
    <cellStyle name="好 2" xfId="4473"/>
    <cellStyle name="差 2 3 2 2" xfId="4474"/>
    <cellStyle name="注释 2 3 3 5" xfId="4475"/>
    <cellStyle name="差 2 3 3" xfId="4476"/>
    <cellStyle name="常规 14 2" xfId="4477"/>
    <cellStyle name="差 2 3 4" xfId="4478"/>
    <cellStyle name="常规 14 3" xfId="4479"/>
    <cellStyle name="差 2 3 5" xfId="4480"/>
    <cellStyle name="注释 2 2 6 2 2" xfId="4481"/>
    <cellStyle name="注释 3 2 14 2 2" xfId="4482"/>
    <cellStyle name="常规 11 7 4" xfId="4483"/>
    <cellStyle name="差 2 5" xfId="4484"/>
    <cellStyle name="差 2 6" xfId="4485"/>
    <cellStyle name="常规 2 3 4 2" xfId="4486"/>
    <cellStyle name="差 2 7" xfId="4487"/>
    <cellStyle name="常规 2 3 4 3" xfId="4488"/>
    <cellStyle name="计算 2 6 2 2" xfId="4489"/>
    <cellStyle name="差 2 8" xfId="4490"/>
    <cellStyle name="差 3 2 2" xfId="4491"/>
    <cellStyle name="常规 11 8 2" xfId="4492"/>
    <cellStyle name="差 3 3" xfId="4493"/>
    <cellStyle name="常规 11 8 3" xfId="4494"/>
    <cellStyle name="差 3 4" xfId="4495"/>
    <cellStyle name="差 3 5" xfId="4496"/>
    <cellStyle name="汇总 2 3 10 2" xfId="4497"/>
    <cellStyle name="常规 11 9 2" xfId="4498"/>
    <cellStyle name="差 4 3" xfId="4499"/>
    <cellStyle name="常规 32 4 2" xfId="4500"/>
    <cellStyle name="常规 27 4 2" xfId="4501"/>
    <cellStyle name="差_RESULTS" xfId="4502"/>
    <cellStyle name="差_RESULTS 2" xfId="4503"/>
    <cellStyle name="汇总 2 3 11" xfId="4504"/>
    <cellStyle name="差_RESULTS 2 2" xfId="4505"/>
    <cellStyle name="汇总 2 3 11 2" xfId="4506"/>
    <cellStyle name="差_RESULTS 2 2 2" xfId="4507"/>
    <cellStyle name="差_RESULTS 3" xfId="4508"/>
    <cellStyle name="汇总 2 3 12" xfId="4509"/>
    <cellStyle name="差_RESULTS 3 2" xfId="4510"/>
    <cellStyle name="汇总 2 3 12 2" xfId="4511"/>
    <cellStyle name="注释 2 7 2 3" xfId="4512"/>
    <cellStyle name="注释 3 3 10 3" xfId="4513"/>
    <cellStyle name="差_RESULTS 3 2 2" xfId="4514"/>
    <cellStyle name="差_RESULTS 3 3" xfId="4515"/>
    <cellStyle name="注释 2 7 2 4" xfId="4516"/>
    <cellStyle name="注释 3 3 10 4" xfId="4517"/>
    <cellStyle name="差_RESULTS 4" xfId="4518"/>
    <cellStyle name="汇总 2 3 13" xfId="4519"/>
    <cellStyle name="差_RESULTS 4 2" xfId="4520"/>
    <cellStyle name="注释 2 7 3 3" xfId="4521"/>
    <cellStyle name="注释 3 3 11 3" xfId="4522"/>
    <cellStyle name="差_RESULTS 4 3" xfId="4523"/>
    <cellStyle name="注释 2 7 3 4" xfId="4524"/>
    <cellStyle name="注释 3 3 11 4" xfId="4525"/>
    <cellStyle name="差_RESULTS 5" xfId="4526"/>
    <cellStyle name="汇总 2 3 14" xfId="4527"/>
    <cellStyle name="差_RESULTS 5 2" xfId="4528"/>
    <cellStyle name="差_RESULTS 5 3" xfId="4529"/>
    <cellStyle name="差_RESULTS 6" xfId="4530"/>
    <cellStyle name="汇总 2 3 15" xfId="4531"/>
    <cellStyle name="差_RESULTS 6 2" xfId="4532"/>
    <cellStyle name="差_RESULTS_重大项目2月底 尹20130314陈才 2 2" xfId="4533"/>
    <cellStyle name="汇总 2 3 4 5" xfId="4534"/>
    <cellStyle name="差_RESULTS_重大项目2月底 尹20130314陈才 2 2 2" xfId="4535"/>
    <cellStyle name="差_RESULTS_重大项目2月底 尹20130314陈才 2 3" xfId="4536"/>
    <cellStyle name="汇总 2 3 4 6" xfId="4537"/>
    <cellStyle name="输入 2 2 7 2 2 2" xfId="4538"/>
    <cellStyle name="差_RESULTS_重大项目2月底 尹20130314陈才 2 4" xfId="4539"/>
    <cellStyle name="汇总 2 3 4 7" xfId="4540"/>
    <cellStyle name="常规 18 3 4 3" xfId="4541"/>
    <cellStyle name="差_RESULTS_重大项目2月底 尹20130314陈才 3" xfId="4542"/>
    <cellStyle name="注释 3 3 4 7" xfId="4543"/>
    <cellStyle name="差_RESULTS_重大项目2月底 尹20130314陈才 3 2" xfId="4544"/>
    <cellStyle name="汇总 2 3 5 5" xfId="4545"/>
    <cellStyle name="常规 12 4" xfId="4546"/>
    <cellStyle name="差_RESULTS_重大项目2月底 尹20130314陈才 3 2 2" xfId="4547"/>
    <cellStyle name="差_RESULTS_重大项目2月底 尹20130314陈才 3 3" xfId="4548"/>
    <cellStyle name="汇总 2 3 5 6" xfId="4549"/>
    <cellStyle name="差_RESULTS_重大项目2月底 尹20130314陈才 3 4" xfId="4550"/>
    <cellStyle name="汇总 2 3 5 7" xfId="4551"/>
    <cellStyle name="差_RESULTS_重大项目2月底 尹20130314陈才 4" xfId="4552"/>
    <cellStyle name="注释 3 3 4 8" xfId="4553"/>
    <cellStyle name="差_RESULTS_重大项目2月底 尹20130314陈才 4 2" xfId="4554"/>
    <cellStyle name="汇总 2 3 6 5" xfId="4555"/>
    <cellStyle name="常规 62 4" xfId="4556"/>
    <cellStyle name="常规 57 4" xfId="4557"/>
    <cellStyle name="差_RESULTS_重大项目2月底 尹20130314陈才 4 2 2" xfId="4558"/>
    <cellStyle name="差_RESULTS_重大项目2月底 尹20130314陈才 4 3" xfId="4559"/>
    <cellStyle name="汇总 2 3 6 6" xfId="4560"/>
    <cellStyle name="差_RESULTS_重大项目2月底 尹20130314陈才 4 4" xfId="4561"/>
    <cellStyle name="汇总 2 3 6 7" xfId="4562"/>
    <cellStyle name="差_RESULTS_重大项目2月底 尹20130314陈才 5" xfId="4563"/>
    <cellStyle name="差_RESULTS_重大项目2月底 尹20130314陈才 5 2" xfId="4564"/>
    <cellStyle name="汇总 2 3 7 5" xfId="4565"/>
    <cellStyle name="差_RESULTS_重大项目2月底 尹20130314陈才 5 3" xfId="4566"/>
    <cellStyle name="汇总 2 3 7 6" xfId="4567"/>
    <cellStyle name="差_RESULTS_重大项目2月底 尹20130314陈才 6" xfId="4568"/>
    <cellStyle name="差_RESULTS_重大项目2月底 尹20130314陈才 7" xfId="4569"/>
    <cellStyle name="差_RESULTS_重大项目2月底 尹20130314陈才 8" xfId="4570"/>
    <cellStyle name="适中 2 3 2 2" xfId="4571"/>
    <cellStyle name="常规 3 3 4 2" xfId="4572"/>
    <cellStyle name="差_VERA 2 3" xfId="4573"/>
    <cellStyle name="常规 3 3 4 3" xfId="4574"/>
    <cellStyle name="差_VERA 2 4" xfId="4575"/>
    <cellStyle name="差_VERA 5 2" xfId="4576"/>
    <cellStyle name="差_VERA 6" xfId="4577"/>
    <cellStyle name="强调文字颜色 6 2 2 2" xfId="4578"/>
    <cellStyle name="差_VERA 6 2" xfId="4579"/>
    <cellStyle name="强调文字颜色 6 2 2 2 2" xfId="4580"/>
    <cellStyle name="差_VERA 7" xfId="4581"/>
    <cellStyle name="强调文字颜色 6 2 2 3" xfId="4582"/>
    <cellStyle name="差_重大项目2月底 尹20130314陈才 6 2" xfId="4583"/>
    <cellStyle name="差_VERA 8" xfId="4584"/>
    <cellStyle name="强调文字颜色 6 2 2 4" xfId="4585"/>
    <cellStyle name="差_VERA_1 3 4" xfId="4586"/>
    <cellStyle name="差_VERA_1 3 5" xfId="4587"/>
    <cellStyle name="常规 2 7 2" xfId="4588"/>
    <cellStyle name="输出 2 8 4" xfId="4589"/>
    <cellStyle name="差_VERA_1 4 2 2" xfId="4590"/>
    <cellStyle name="常规 2 8" xfId="4591"/>
    <cellStyle name="输入 2" xfId="4592"/>
    <cellStyle name="差_VERA_1 4 3" xfId="4593"/>
    <cellStyle name="强调文字颜色 2 3 2 2" xfId="4594"/>
    <cellStyle name="常规 2 9" xfId="4595"/>
    <cellStyle name="输入 3" xfId="4596"/>
    <cellStyle name="差_VERA_1 4 4" xfId="4597"/>
    <cellStyle name="常规 3 7" xfId="4598"/>
    <cellStyle name="差_VERA_1 5 2" xfId="4599"/>
    <cellStyle name="常规 3 8" xfId="4600"/>
    <cellStyle name="差_VERA_1 5 3" xfId="4601"/>
    <cellStyle name="常规 4 7" xfId="4602"/>
    <cellStyle name="常规 4 2 5" xfId="4603"/>
    <cellStyle name="常规 102" xfId="4604"/>
    <cellStyle name="差_VERA_1 6 2" xfId="4605"/>
    <cellStyle name="差_重大项目2月底 尹20130314陈才" xfId="4606"/>
    <cellStyle name="差_重大项目2月底 尹20130314陈才 2" xfId="4607"/>
    <cellStyle name="输入 2 2 10" xfId="4608"/>
    <cellStyle name="常规 52 2" xfId="4609"/>
    <cellStyle name="常规 47 2" xfId="4610"/>
    <cellStyle name="差_重大项目2月底 尹20130314陈才 2 2 2" xfId="4611"/>
    <cellStyle name="输入 2 2 10 2 2" xfId="4612"/>
    <cellStyle name="常规 53" xfId="4613"/>
    <cellStyle name="常规 48" xfId="4614"/>
    <cellStyle name="差_重大项目2月底 尹20130314陈才 2 3" xfId="4615"/>
    <cellStyle name="输入 2 2 10 3" xfId="4616"/>
    <cellStyle name="常规 54" xfId="4617"/>
    <cellStyle name="常规 49" xfId="4618"/>
    <cellStyle name="差_重大项目2月底 尹20130314陈才 2 4" xfId="4619"/>
    <cellStyle name="输入 2 2 10 4" xfId="4620"/>
    <cellStyle name="注释 2 2 2 12 2" xfId="4621"/>
    <cellStyle name="常规 60" xfId="4622"/>
    <cellStyle name="常规 55" xfId="4623"/>
    <cellStyle name="差_重大项目2月底 尹20130314陈才 2 5" xfId="4624"/>
    <cellStyle name="输入 2 2 10 5" xfId="4625"/>
    <cellStyle name="注释 3 2 2 3 4 2" xfId="4626"/>
    <cellStyle name="差_重大项目2月底 尹20130314陈才 3" xfId="4627"/>
    <cellStyle name="输入 2 2 11" xfId="4628"/>
    <cellStyle name="注释 3 3 8 2 2 2" xfId="4629"/>
    <cellStyle name="常规 97" xfId="4630"/>
    <cellStyle name="差_重大项目2月底 尹20130314陈才 3 2" xfId="4631"/>
    <cellStyle name="输入 2 2 11 2" xfId="4632"/>
    <cellStyle name="差_重大项目2月底 尹20130314陈才 3 2 2" xfId="4633"/>
    <cellStyle name="常规 98" xfId="4634"/>
    <cellStyle name="差_重大项目2月底 尹20130314陈才 3 3" xfId="4635"/>
    <cellStyle name="输入 2 2 11 3" xfId="4636"/>
    <cellStyle name="常规 99" xfId="4637"/>
    <cellStyle name="差_重大项目2月底 尹20130314陈才 3 4" xfId="4638"/>
    <cellStyle name="输入 2 2 11 4" xfId="4639"/>
    <cellStyle name="差_重大项目2月底 尹20130314陈才 3 5" xfId="4640"/>
    <cellStyle name="差_重大项目2月底 尹20130314陈才 4" xfId="4641"/>
    <cellStyle name="输入 2 2 12" xfId="4642"/>
    <cellStyle name="差_重大项目2月底 尹20130314陈才 4 2" xfId="4643"/>
    <cellStyle name="输入 2 2 12 2" xfId="4644"/>
    <cellStyle name="差_重大项目2月底 尹20130314陈才 4 2 2" xfId="4645"/>
    <cellStyle name="注释 2 2 2 6 5" xfId="4646"/>
    <cellStyle name="差_重大项目2月底 尹20130314陈才 4 4" xfId="4647"/>
    <cellStyle name="差_重大项目2月底 尹20130314陈才 5" xfId="4648"/>
    <cellStyle name="输入 2 2 13" xfId="4649"/>
    <cellStyle name="差_重大项目2月底 尹20130314陈才 6" xfId="4650"/>
    <cellStyle name="输入 2 2 14" xfId="4651"/>
    <cellStyle name="差_重大项目2月底 尹20130314陈才 7" xfId="4652"/>
    <cellStyle name="输入 2 2 15" xfId="4653"/>
    <cellStyle name="差_重大项目2月底 尹20130314陈才 8" xfId="4654"/>
    <cellStyle name="输入 2 2 16" xfId="4655"/>
    <cellStyle name="常规 10 2" xfId="4656"/>
    <cellStyle name="常规 10 2 2" xfId="4657"/>
    <cellStyle name="常规 10 2 3" xfId="4658"/>
    <cellStyle name="常规 10 2 4" xfId="4659"/>
    <cellStyle name="常规 10 3" xfId="4660"/>
    <cellStyle name="常规 10 4" xfId="4661"/>
    <cellStyle name="汇总 2 3 5 3 2" xfId="4662"/>
    <cellStyle name="常规 10 5 3" xfId="4663"/>
    <cellStyle name="汇总 2 2 2 3 2" xfId="4664"/>
    <cellStyle name="汇总 3 3 2 3" xfId="4665"/>
    <cellStyle name="常规 10 6" xfId="4666"/>
    <cellStyle name="汇总 3 3 3" xfId="4667"/>
    <cellStyle name="常规 3 5 2 2" xfId="4668"/>
    <cellStyle name="警告文本 3 3 3" xfId="4669"/>
    <cellStyle name="常规 10 7" xfId="4670"/>
    <cellStyle name="汇总 3 3 4" xfId="4671"/>
    <cellStyle name="常规 3 5 2 3" xfId="4672"/>
    <cellStyle name="警告文本 3 3 4" xfId="4673"/>
    <cellStyle name="强调文字颜色 6 4 2" xfId="4674"/>
    <cellStyle name="常规 10 8" xfId="4675"/>
    <cellStyle name="汇总 3 3 5" xfId="4676"/>
    <cellStyle name="常规 4 5" xfId="4677"/>
    <cellStyle name="常规 4 2 3" xfId="4678"/>
    <cellStyle name="常规 100" xfId="4679"/>
    <cellStyle name="常规 7 4" xfId="4680"/>
    <cellStyle name="常规 4 5 2" xfId="4681"/>
    <cellStyle name="常规 100 2" xfId="4682"/>
    <cellStyle name="常规 4 6" xfId="4683"/>
    <cellStyle name="常规 4 2 4" xfId="4684"/>
    <cellStyle name="常规 101" xfId="4685"/>
    <cellStyle name="常规 4 8" xfId="4686"/>
    <cellStyle name="常规 103" xfId="4687"/>
    <cellStyle name="常规 4 9" xfId="4688"/>
    <cellStyle name="常规 104" xfId="4689"/>
    <cellStyle name="常规 105" xfId="4690"/>
    <cellStyle name="常规 11" xfId="4691"/>
    <cellStyle name="注释 2 2 2 11 4" xfId="4692"/>
    <cellStyle name="注释 3 2 2 3 3 3" xfId="4693"/>
    <cellStyle name="常规 11 2" xfId="4694"/>
    <cellStyle name="常规 11 2 2" xfId="4695"/>
    <cellStyle name="常规 11 2 2 2 2" xfId="4696"/>
    <cellStyle name="常规 11 2 3" xfId="4697"/>
    <cellStyle name="常规 11 2 3 2 2" xfId="4698"/>
    <cellStyle name="常规 11 2 3 3" xfId="4699"/>
    <cellStyle name="常规 11 2 4" xfId="4700"/>
    <cellStyle name="常规 11 2 4 2" xfId="4701"/>
    <cellStyle name="常规 11 2 4 3" xfId="4702"/>
    <cellStyle name="常规 11 2 5" xfId="4703"/>
    <cellStyle name="常规 11 2 6" xfId="4704"/>
    <cellStyle name="常规 11 2 6 2 2" xfId="4705"/>
    <cellStyle name="常规 11 2 7" xfId="4706"/>
    <cellStyle name="常规 11 2 8" xfId="4707"/>
    <cellStyle name="常规 14 3 3 2" xfId="4708"/>
    <cellStyle name="常规 11 2 9" xfId="4709"/>
    <cellStyle name="计算 2 2 9 2 2" xfId="4710"/>
    <cellStyle name="常规 11 3" xfId="4711"/>
    <cellStyle name="常规 11 3 5" xfId="4712"/>
    <cellStyle name="常规 11 4" xfId="4713"/>
    <cellStyle name="汇总 2 3 5 4 2" xfId="4714"/>
    <cellStyle name="常规 11 5 5" xfId="4715"/>
    <cellStyle name="常规 11 6" xfId="4716"/>
    <cellStyle name="汇总 3 4 3" xfId="4717"/>
    <cellStyle name="常规 11 6 3" xfId="4718"/>
    <cellStyle name="好_VERA 5" xfId="4719"/>
    <cellStyle name="汇总 2 2 3 4 2" xfId="4720"/>
    <cellStyle name="汇总 3 4 3 3" xfId="4721"/>
    <cellStyle name="常规 3 5 3 2" xfId="4722"/>
    <cellStyle name="警告文本 3 4 3" xfId="4723"/>
    <cellStyle name="常规 11 7" xfId="4724"/>
    <cellStyle name="汇总 3 4 4" xfId="4725"/>
    <cellStyle name="常规 11 8" xfId="4726"/>
    <cellStyle name="汇总 3 4 5" xfId="4727"/>
    <cellStyle name="常规 11 9" xfId="4728"/>
    <cellStyle name="汇总 3 4 6" xfId="4729"/>
    <cellStyle name="常规 11_重大项目2月底 尹20130314陈才" xfId="4730"/>
    <cellStyle name="常规 12" xfId="4731"/>
    <cellStyle name="好 4 2" xfId="4732"/>
    <cellStyle name="注释 3 2 2 3 3 4" xfId="4733"/>
    <cellStyle name="常规 12 2" xfId="4734"/>
    <cellStyle name="常规 12 2 2" xfId="4735"/>
    <cellStyle name="常规 12 2 3" xfId="4736"/>
    <cellStyle name="常规 12 2 4" xfId="4737"/>
    <cellStyle name="常规 12 3" xfId="4738"/>
    <cellStyle name="常规 12 5" xfId="4739"/>
    <cellStyle name="汇总 3 5 2" xfId="4740"/>
    <cellStyle name="常规 12 5 2" xfId="4741"/>
    <cellStyle name="汇总 3 5 2 2" xfId="4742"/>
    <cellStyle name="常规 12 5 3" xfId="4743"/>
    <cellStyle name="汇总 2 2 4 3 2" xfId="4744"/>
    <cellStyle name="汇总 3 5 2 3" xfId="4745"/>
    <cellStyle name="常规 12 6" xfId="4746"/>
    <cellStyle name="汇总 3 5 3" xfId="4747"/>
    <cellStyle name="常规 12 6 2" xfId="4748"/>
    <cellStyle name="汇总 3 5 3 2" xfId="4749"/>
    <cellStyle name="常规 12 7" xfId="4750"/>
    <cellStyle name="汇总 3 5 4" xfId="4751"/>
    <cellStyle name="常规 12 8" xfId="4752"/>
    <cellStyle name="汇总 3 5 5" xfId="4753"/>
    <cellStyle name="常规 31 6 2" xfId="4754"/>
    <cellStyle name="常规 26 6 2" xfId="4755"/>
    <cellStyle name="计算 2 2 6 3 3" xfId="4756"/>
    <cellStyle name="常规 13" xfId="4757"/>
    <cellStyle name="好 4 3" xfId="4758"/>
    <cellStyle name="常规 13 3 2" xfId="4759"/>
    <cellStyle name="常规 13 3 3" xfId="4760"/>
    <cellStyle name="常规 13 3 6" xfId="4761"/>
    <cellStyle name="常规 13 3 7" xfId="4762"/>
    <cellStyle name="常规 13 3 8" xfId="4763"/>
    <cellStyle name="常规 13 4" xfId="4764"/>
    <cellStyle name="常规 13 5 2" xfId="4765"/>
    <cellStyle name="汇总 3 6 2 2" xfId="4766"/>
    <cellStyle name="常规 13 5 3" xfId="4767"/>
    <cellStyle name="好_RESULTS_重大项目2月底 尹20130314陈才 3 2" xfId="4768"/>
    <cellStyle name="汇总 2 2 5 3 2" xfId="4769"/>
    <cellStyle name="汇总 3 6 2 3" xfId="4770"/>
    <cellStyle name="常规 13 6" xfId="4771"/>
    <cellStyle name="汇总 3 6 3" xfId="4772"/>
    <cellStyle name="常规 14" xfId="4773"/>
    <cellStyle name="常规 14 3 2" xfId="4774"/>
    <cellStyle name="常规 14 3 2 2" xfId="4775"/>
    <cellStyle name="常规 34 4 2" xfId="4776"/>
    <cellStyle name="常规 29 4 2" xfId="4777"/>
    <cellStyle name="常规 14 3 2 3" xfId="4778"/>
    <cellStyle name="常规 17 3 6 2" xfId="4779"/>
    <cellStyle name="注释 2 3 6 6" xfId="4780"/>
    <cellStyle name="常规 14 3 3" xfId="4781"/>
    <cellStyle name="计算 2 2 9 2" xfId="4782"/>
    <cellStyle name="注释 3 10 3 2" xfId="4783"/>
    <cellStyle name="常规 14 3 4" xfId="4784"/>
    <cellStyle name="计算 2 2 9 3" xfId="4785"/>
    <cellStyle name="注释 3 10 3 3" xfId="4786"/>
    <cellStyle name="常规 14 3 4 2" xfId="4787"/>
    <cellStyle name="计算 2 2 9 3 2" xfId="4788"/>
    <cellStyle name="常规 34 6 2" xfId="4789"/>
    <cellStyle name="常规 29 6 2" xfId="4790"/>
    <cellStyle name="常规 14 3 4 3" xfId="4791"/>
    <cellStyle name="计算 2 2 9 3 3" xfId="4792"/>
    <cellStyle name="常规 14 3 7" xfId="4793"/>
    <cellStyle name="计算 2 2 9 6" xfId="4794"/>
    <cellStyle name="常规 14 3 8" xfId="4795"/>
    <cellStyle name="计算 2 2 9 7" xfId="4796"/>
    <cellStyle name="常规 14 4" xfId="4797"/>
    <cellStyle name="常规 14 6" xfId="4798"/>
    <cellStyle name="汇总 3 7 3" xfId="4799"/>
    <cellStyle name="常规 15 3 2 2" xfId="4800"/>
    <cellStyle name="常规 15 3 2 3" xfId="4801"/>
    <cellStyle name="常规 20 3 3" xfId="4802"/>
    <cellStyle name="常规 15 3 3" xfId="4803"/>
    <cellStyle name="常规 15 3 3 2" xfId="4804"/>
    <cellStyle name="常规 15 3 3 3" xfId="4805"/>
    <cellStyle name="常规 15 3 4" xfId="4806"/>
    <cellStyle name="常规 15 3 4 2" xfId="4807"/>
    <cellStyle name="常规 15 3 5" xfId="4808"/>
    <cellStyle name="常规 15 3 6" xfId="4809"/>
    <cellStyle name="常规 15 3 7" xfId="4810"/>
    <cellStyle name="常规 15 3 8" xfId="4811"/>
    <cellStyle name="常规 20 5 2" xfId="4812"/>
    <cellStyle name="常规 2 2 10" xfId="4813"/>
    <cellStyle name="常规 15 5 2" xfId="4814"/>
    <cellStyle name="汇总 3 8 2 2" xfId="4815"/>
    <cellStyle name="常规 2 2 11" xfId="4816"/>
    <cellStyle name="常规 15 5 3" xfId="4817"/>
    <cellStyle name="汇总 2 2 7 3 2" xfId="4818"/>
    <cellStyle name="汇总 3 8 2 3" xfId="4819"/>
    <cellStyle name="常规 20 6" xfId="4820"/>
    <cellStyle name="常规 15 6" xfId="4821"/>
    <cellStyle name="汇总 3 8 3" xfId="4822"/>
    <cellStyle name="注释 3 9 2 4" xfId="4823"/>
    <cellStyle name="常规 16 3 2 2" xfId="4824"/>
    <cellStyle name="常规 16 3 2 3" xfId="4825"/>
    <cellStyle name="常规 16 3 3 2" xfId="4826"/>
    <cellStyle name="常规 16 3 3 3" xfId="4827"/>
    <cellStyle name="常规 16 3 4 2" xfId="4828"/>
    <cellStyle name="常规 16 3 4 3" xfId="4829"/>
    <cellStyle name="常规 16 3 7" xfId="4830"/>
    <cellStyle name="强调文字颜色 5 2 3 2" xfId="4831"/>
    <cellStyle name="常规 16 3 8" xfId="4832"/>
    <cellStyle name="强调文字颜色 5 2 3 3" xfId="4833"/>
    <cellStyle name="常规 21 6" xfId="4834"/>
    <cellStyle name="常规 16 6" xfId="4835"/>
    <cellStyle name="汇总 3 9 3" xfId="4836"/>
    <cellStyle name="注释 3 9 3 4" xfId="4837"/>
    <cellStyle name="常规 3 2 2 3 2" xfId="4838"/>
    <cellStyle name="常规 2 11 2 2" xfId="4839"/>
    <cellStyle name="常规 17 3 2 3" xfId="4840"/>
    <cellStyle name="注释 2 3 2 7" xfId="4841"/>
    <cellStyle name="常规 22 3 3" xfId="4842"/>
    <cellStyle name="常规 17 3 3" xfId="4843"/>
    <cellStyle name="常规 17 3 3 2" xfId="4844"/>
    <cellStyle name="好 3" xfId="4845"/>
    <cellStyle name="注释 2 3 3 6" xfId="4846"/>
    <cellStyle name="常规 17 3 4 3" xfId="4847"/>
    <cellStyle name="注释 2 3 4 7" xfId="4848"/>
    <cellStyle name="常规 17 3 5 2" xfId="4849"/>
    <cellStyle name="注释 2 3 5 6" xfId="4850"/>
    <cellStyle name="常规 17 3 7" xfId="4851"/>
    <cellStyle name="警告文本 2 2 5 2" xfId="4852"/>
    <cellStyle name="常规 17 3 8" xfId="4853"/>
    <cellStyle name="警告文本 2 2 5 3" xfId="4854"/>
    <cellStyle name="常规 22 5 2" xfId="4855"/>
    <cellStyle name="常规 17 5 2" xfId="4856"/>
    <cellStyle name="好_RESULTS 2 3" xfId="4857"/>
    <cellStyle name="计算 2 2 2 2 3" xfId="4858"/>
    <cellStyle name="常规 17 5 3" xfId="4859"/>
    <cellStyle name="好_RESULTS 2 4" xfId="4860"/>
    <cellStyle name="汇总 2 2 9 3 2" xfId="4861"/>
    <cellStyle name="计算 2 2 2 2 4" xfId="4862"/>
    <cellStyle name="常规 22 6" xfId="4863"/>
    <cellStyle name="常规 17 6" xfId="4864"/>
    <cellStyle name="注释 2 4 2 2 2" xfId="4865"/>
    <cellStyle name="常规 23 3 3" xfId="4866"/>
    <cellStyle name="常规 18 3 3" xfId="4867"/>
    <cellStyle name="常规 50 4" xfId="4868"/>
    <cellStyle name="常规 45 4" xfId="4869"/>
    <cellStyle name="常规 18 3 3 2" xfId="4870"/>
    <cellStyle name="输入 2 4 2 5" xfId="4871"/>
    <cellStyle name="注释 3 3 3 6" xfId="4872"/>
    <cellStyle name="常规 52 4" xfId="4873"/>
    <cellStyle name="常规 47 4" xfId="4874"/>
    <cellStyle name="常规 18 3 5 2" xfId="4875"/>
    <cellStyle name="注释 3 3 5 6" xfId="4876"/>
    <cellStyle name="常规 18 3 6" xfId="4877"/>
    <cellStyle name="常规 53 4" xfId="4878"/>
    <cellStyle name="常规 48 4" xfId="4879"/>
    <cellStyle name="常规 18 3 6 2" xfId="4880"/>
    <cellStyle name="注释 3 3 6 6" xfId="4881"/>
    <cellStyle name="常规 18 3 7" xfId="4882"/>
    <cellStyle name="常规 18 3 8" xfId="4883"/>
    <cellStyle name="常规 24 2 3" xfId="4884"/>
    <cellStyle name="常规 19 2 3" xfId="4885"/>
    <cellStyle name="常规 24 3 3" xfId="4886"/>
    <cellStyle name="常规 19 3 3" xfId="4887"/>
    <cellStyle name="常规 24 6" xfId="4888"/>
    <cellStyle name="常规 19 6" xfId="4889"/>
    <cellStyle name="常规 2" xfId="4890"/>
    <cellStyle name="常规 2 2 2 6 3" xfId="4891"/>
    <cellStyle name="常规 2 10" xfId="4892"/>
    <cellStyle name="强调文字颜色 3 3" xfId="4893"/>
    <cellStyle name="常规 2 10 2 2" xfId="4894"/>
    <cellStyle name="强调文字颜色 3 3 2 2" xfId="4895"/>
    <cellStyle name="注释 2 2 2 7" xfId="4896"/>
    <cellStyle name="常规 2 2 2 6 4" xfId="4897"/>
    <cellStyle name="常规 2 11" xfId="4898"/>
    <cellStyle name="强调文字颜色 3 4" xfId="4899"/>
    <cellStyle name="常规 3 2 2 3" xfId="4900"/>
    <cellStyle name="常规 2 11 2" xfId="4901"/>
    <cellStyle name="强调文字颜色 3 4 2" xfId="4902"/>
    <cellStyle name="常规 2 12" xfId="4903"/>
    <cellStyle name="强调文字颜色 3 5" xfId="4904"/>
    <cellStyle name="常规 3 2 3 3" xfId="4905"/>
    <cellStyle name="常规 2 12 2" xfId="4906"/>
    <cellStyle name="常规 2 125" xfId="4907"/>
    <cellStyle name="常规 2 132" xfId="4908"/>
    <cellStyle name="常规 2 127" xfId="4909"/>
    <cellStyle name="常规 2 128" xfId="4910"/>
    <cellStyle name="常规 2 13" xfId="4911"/>
    <cellStyle name="强调文字颜色 3 6" xfId="4912"/>
    <cellStyle name="常规 3 2 4 3" xfId="4913"/>
    <cellStyle name="常规 2 13 2" xfId="4914"/>
    <cellStyle name="输入 2 10 5" xfId="4915"/>
    <cellStyle name="常规 2 131" xfId="4916"/>
    <cellStyle name="常规 2 14" xfId="4917"/>
    <cellStyle name="常规 2 20" xfId="4918"/>
    <cellStyle name="常规 2 15" xfId="4919"/>
    <cellStyle name="常规 23 6 2" xfId="4920"/>
    <cellStyle name="计算 2 2 3 3 3" xfId="4921"/>
    <cellStyle name="常规 2 21" xfId="4922"/>
    <cellStyle name="常规 2 16" xfId="4923"/>
    <cellStyle name="常规 7 3 2 2" xfId="4924"/>
    <cellStyle name="常规 2 22" xfId="4925"/>
    <cellStyle name="常规 2 17" xfId="4926"/>
    <cellStyle name="常规 2 183" xfId="4927"/>
    <cellStyle name="常规 2 178" xfId="4928"/>
    <cellStyle name="注释 2 8 2 4" xfId="4929"/>
    <cellStyle name="常规 2 186" xfId="4930"/>
    <cellStyle name="输出 2 7 3" xfId="4931"/>
    <cellStyle name="常规 2 6 2" xfId="4932"/>
    <cellStyle name="常规 2 187" xfId="4933"/>
    <cellStyle name="输出 2 7 4" xfId="4934"/>
    <cellStyle name="常规 2 2" xfId="4935"/>
    <cellStyle name="常规 2 2 2" xfId="4936"/>
    <cellStyle name="输出 2 3 4" xfId="4937"/>
    <cellStyle name="常规 2 2 2 2" xfId="4938"/>
    <cellStyle name="输出 2 3 4 2" xfId="4939"/>
    <cellStyle name="常规 2 2 2 2 2" xfId="4940"/>
    <cellStyle name="常规 2 2 2 2 3" xfId="4941"/>
    <cellStyle name="常规 2 2 2 2 4" xfId="4942"/>
    <cellStyle name="常规 2 2 2 2 5" xfId="4943"/>
    <cellStyle name="常规 2 2 2 3" xfId="4944"/>
    <cellStyle name="常规 2 2 2 3 2" xfId="4945"/>
    <cellStyle name="注释 3 2 3 2 3" xfId="4946"/>
    <cellStyle name="常规 2 2 2 3 3" xfId="4947"/>
    <cellStyle name="注释 3 2 3 2 4" xfId="4948"/>
    <cellStyle name="常规 2 2 2 3 4" xfId="4949"/>
    <cellStyle name="注释 3 2 3 2 5" xfId="4950"/>
    <cellStyle name="常规 2 2 2 4 2 2" xfId="4951"/>
    <cellStyle name="强调文字颜色 1 2 2" xfId="4952"/>
    <cellStyle name="注释 2 2 2 3 3 4" xfId="4953"/>
    <cellStyle name="常规 2 2 2 4 3" xfId="4954"/>
    <cellStyle name="强调文字颜色 1 3" xfId="4955"/>
    <cellStyle name="注释 3 2 3 3 4" xfId="4956"/>
    <cellStyle name="常规 2 2 2 4 4" xfId="4957"/>
    <cellStyle name="强调文字颜色 1 4" xfId="4958"/>
    <cellStyle name="常规 2 2 2 5 2" xfId="4959"/>
    <cellStyle name="强调文字颜色 2 2" xfId="4960"/>
    <cellStyle name="常规 2 2 2 5 3" xfId="4961"/>
    <cellStyle name="强调文字颜色 2 3" xfId="4962"/>
    <cellStyle name="常规 2 2 2 6 2" xfId="4963"/>
    <cellStyle name="强调文字颜色 3 2" xfId="4964"/>
    <cellStyle name="常规 2 2 2 6 2 2" xfId="4965"/>
    <cellStyle name="强调文字颜色 3 2 2" xfId="4966"/>
    <cellStyle name="注释 2 2 2 5 3 4" xfId="4967"/>
    <cellStyle name="常规 2 2 2 7 2" xfId="4968"/>
    <cellStyle name="强调文字颜色 4 2" xfId="4969"/>
    <cellStyle name="常规 2 2 3" xfId="4970"/>
    <cellStyle name="输出 2 3 5" xfId="4971"/>
    <cellStyle name="常规 2 2 3 2" xfId="4972"/>
    <cellStyle name="常规 2 2 3 2 2" xfId="4973"/>
    <cellStyle name="注释 2 2 11 3" xfId="4974"/>
    <cellStyle name="常规 2 2 4" xfId="4975"/>
    <cellStyle name="输出 2 3 6" xfId="4976"/>
    <cellStyle name="常规 2 2 4 2" xfId="4977"/>
    <cellStyle name="常规 2 2 4 3" xfId="4978"/>
    <cellStyle name="计算 2 5 2 2" xfId="4979"/>
    <cellStyle name="常规 2 2 5" xfId="4980"/>
    <cellStyle name="输出 2 3 7" xfId="4981"/>
    <cellStyle name="常规 2 2 5 2" xfId="4982"/>
    <cellStyle name="常规 2 2 5 3" xfId="4983"/>
    <cellStyle name="计算 2 5 3 2" xfId="4984"/>
    <cellStyle name="常规 2 2_重大项目2月底 尹20130314陈才" xfId="4985"/>
    <cellStyle name="常规 2 3 10" xfId="4986"/>
    <cellStyle name="常规 2 3 11" xfId="4987"/>
    <cellStyle name="常规 2 3 2" xfId="4988"/>
    <cellStyle name="输出 2 4 4" xfId="4989"/>
    <cellStyle name="常规 2 3 2 2" xfId="4990"/>
    <cellStyle name="输出 2 4 4 2" xfId="4991"/>
    <cellStyle name="常规 2 3 2 2 2" xfId="4992"/>
    <cellStyle name="常规 2 3 2 3" xfId="4993"/>
    <cellStyle name="常规 2 3 3" xfId="4994"/>
    <cellStyle name="输出 2 4 5" xfId="4995"/>
    <cellStyle name="常规 2 3 3 2" xfId="4996"/>
    <cellStyle name="常规 2 3 3 2 2" xfId="4997"/>
    <cellStyle name="常规 2 3 3 3" xfId="4998"/>
    <cellStyle name="常规 2 3 4" xfId="4999"/>
    <cellStyle name="输出 2 4 6" xfId="5000"/>
    <cellStyle name="常规 2 3 5 3" xfId="5001"/>
    <cellStyle name="计算 2 6 3 2" xfId="5002"/>
    <cellStyle name="常规 2 4" xfId="5003"/>
    <cellStyle name="常规 2 4 2" xfId="5004"/>
    <cellStyle name="输出 2 5 4" xfId="5005"/>
    <cellStyle name="常规 2 4 2 2" xfId="5006"/>
    <cellStyle name="输出 2 5 4 2" xfId="5007"/>
    <cellStyle name="注释 2 12 3" xfId="5008"/>
    <cellStyle name="常规 2 4 2 3" xfId="5009"/>
    <cellStyle name="注释 2 12 4" xfId="5010"/>
    <cellStyle name="常规 2 5" xfId="5011"/>
    <cellStyle name="常规 2 5 2" xfId="5012"/>
    <cellStyle name="输出 2 6 4" xfId="5013"/>
    <cellStyle name="常规 2 5 2 2" xfId="5014"/>
    <cellStyle name="常规 2 6" xfId="5015"/>
    <cellStyle name="常规 2 6 2 2" xfId="5016"/>
    <cellStyle name="常规 2 7 2 2" xfId="5017"/>
    <cellStyle name="适中 2 2 6" xfId="5018"/>
    <cellStyle name="常规 2 8 2" xfId="5019"/>
    <cellStyle name="输出 2 9 4" xfId="5020"/>
    <cellStyle name="输入 2 2" xfId="5021"/>
    <cellStyle name="常规 2 8 2 2" xfId="5022"/>
    <cellStyle name="输入 2 2 2" xfId="5023"/>
    <cellStyle name="常规 2 9 2" xfId="5024"/>
    <cellStyle name="输入 3 2" xfId="5025"/>
    <cellStyle name="常规 2 9 2 2" xfId="5026"/>
    <cellStyle name="输入 3 2 2" xfId="5027"/>
    <cellStyle name="注释 3 12 3" xfId="5028"/>
    <cellStyle name="常规 2 9 4" xfId="5029"/>
    <cellStyle name="输入 3 4" xfId="5030"/>
    <cellStyle name="常规 20 4 3" xfId="5031"/>
    <cellStyle name="汇总 2 2 7 2 2" xfId="5032"/>
    <cellStyle name="常规 20 6 2" xfId="5033"/>
    <cellStyle name="汇总 3 8 3 2" xfId="5034"/>
    <cellStyle name="常规 22 2 3" xfId="5035"/>
    <cellStyle name="常规 22 4 2" xfId="5036"/>
    <cellStyle name="常规 22 4 3" xfId="5037"/>
    <cellStyle name="汇总 2 2 9 2 2" xfId="5038"/>
    <cellStyle name="常规 22 6 2" xfId="5039"/>
    <cellStyle name="好_RESULTS 3 3" xfId="5040"/>
    <cellStyle name="计算 2 2 2 3 3" xfId="5041"/>
    <cellStyle name="常规 23 2 3" xfId="5042"/>
    <cellStyle name="注释 3 14 2 2" xfId="5043"/>
    <cellStyle name="常规 23 4 2" xfId="5044"/>
    <cellStyle name="常规 23 4 3" xfId="5045"/>
    <cellStyle name="常规 23 5 2" xfId="5046"/>
    <cellStyle name="计算 2 2 3 2 3" xfId="5047"/>
    <cellStyle name="常规 23 6" xfId="5048"/>
    <cellStyle name="常规 31 7" xfId="5049"/>
    <cellStyle name="常规 26 7" xfId="5050"/>
    <cellStyle name="常规 31 8" xfId="5051"/>
    <cellStyle name="常规 26 8" xfId="5052"/>
    <cellStyle name="常规 32 2 3" xfId="5053"/>
    <cellStyle name="常规 27 2 3" xfId="5054"/>
    <cellStyle name="常规 32 3 2" xfId="5055"/>
    <cellStyle name="常规 27 3 2" xfId="5056"/>
    <cellStyle name="常规 32 3 3" xfId="5057"/>
    <cellStyle name="常规 27 3 3" xfId="5058"/>
    <cellStyle name="常规 32 4 3" xfId="5059"/>
    <cellStyle name="常规 27 4 3" xfId="5060"/>
    <cellStyle name="常规 32 5 2" xfId="5061"/>
    <cellStyle name="常规 27 5 2" xfId="5062"/>
    <cellStyle name="计算 2 2 7 2 3" xfId="5063"/>
    <cellStyle name="常规 32 6" xfId="5064"/>
    <cellStyle name="常规 27 6" xfId="5065"/>
    <cellStyle name="常规 32 6 2" xfId="5066"/>
    <cellStyle name="常规 27 6 2" xfId="5067"/>
    <cellStyle name="计算 2 2 7 3 3" xfId="5068"/>
    <cellStyle name="常规 32 7" xfId="5069"/>
    <cellStyle name="常规 27 7" xfId="5070"/>
    <cellStyle name="常规 8 5 2 2" xfId="5071"/>
    <cellStyle name="常规 32 8" xfId="5072"/>
    <cellStyle name="常规 27 8" xfId="5073"/>
    <cellStyle name="注释 2 2 10 2" xfId="5074"/>
    <cellStyle name="常规 33 4" xfId="5075"/>
    <cellStyle name="常规 28 4" xfId="5076"/>
    <cellStyle name="常规 33 4 3" xfId="5077"/>
    <cellStyle name="常规 28 4 3" xfId="5078"/>
    <cellStyle name="常规 33 5" xfId="5079"/>
    <cellStyle name="常规 28 5" xfId="5080"/>
    <cellStyle name="常规 33 5 2" xfId="5081"/>
    <cellStyle name="常规 28 5 2" xfId="5082"/>
    <cellStyle name="计算 2 2 8 2 3" xfId="5083"/>
    <cellStyle name="常规 33 6" xfId="5084"/>
    <cellStyle name="常规 28 6" xfId="5085"/>
    <cellStyle name="常规 33 6 2" xfId="5086"/>
    <cellStyle name="常规 28 6 2" xfId="5087"/>
    <cellStyle name="计算 2 2 8 3 3" xfId="5088"/>
    <cellStyle name="常规 33 7" xfId="5089"/>
    <cellStyle name="常规 28 7" xfId="5090"/>
    <cellStyle name="常规 33 8" xfId="5091"/>
    <cellStyle name="常规 28 8" xfId="5092"/>
    <cellStyle name="注释 2 2 11 2" xfId="5093"/>
    <cellStyle name="常规 34 2 3" xfId="5094"/>
    <cellStyle name="常规 29 2 3" xfId="5095"/>
    <cellStyle name="常规 34 3 2" xfId="5096"/>
    <cellStyle name="常规 29 3 2" xfId="5097"/>
    <cellStyle name="常规 34 3 3" xfId="5098"/>
    <cellStyle name="常规 29 3 3" xfId="5099"/>
    <cellStyle name="常规 34 4 3" xfId="5100"/>
    <cellStyle name="常规 29 4 3" xfId="5101"/>
    <cellStyle name="常规 34 5" xfId="5102"/>
    <cellStyle name="常规 29 5" xfId="5103"/>
    <cellStyle name="常规 34 6" xfId="5104"/>
    <cellStyle name="常规 29 6" xfId="5105"/>
    <cellStyle name="常规 34 7" xfId="5106"/>
    <cellStyle name="常规 29 7" xfId="5107"/>
    <cellStyle name="常规 34 8" xfId="5108"/>
    <cellStyle name="常规 29 8" xfId="5109"/>
    <cellStyle name="注释 2 2 12 2" xfId="5110"/>
    <cellStyle name="注释 3 2 4 2 2" xfId="5111"/>
    <cellStyle name="常规 3" xfId="5112"/>
    <cellStyle name="输出 4 2" xfId="5113"/>
    <cellStyle name="常规 3 10" xfId="5114"/>
    <cellStyle name="常规 3 11" xfId="5115"/>
    <cellStyle name="常规 3 12" xfId="5116"/>
    <cellStyle name="常规 3 13" xfId="5117"/>
    <cellStyle name="常规 3 14" xfId="5118"/>
    <cellStyle name="常规 3 15" xfId="5119"/>
    <cellStyle name="常规 3 16" xfId="5120"/>
    <cellStyle name="常规 3 2" xfId="5121"/>
    <cellStyle name="常规 3 2 2" xfId="5122"/>
    <cellStyle name="常规 3 2 2 2" xfId="5123"/>
    <cellStyle name="常规 3 2 2 2 2" xfId="5124"/>
    <cellStyle name="常规 3 2 2 2 3" xfId="5125"/>
    <cellStyle name="常规 3 2 3" xfId="5126"/>
    <cellStyle name="常规 3 2 3 2" xfId="5127"/>
    <cellStyle name="常规 3 2 3 7" xfId="5128"/>
    <cellStyle name="注释 3 2 7 3 2" xfId="5129"/>
    <cellStyle name="常规 3 2 4" xfId="5130"/>
    <cellStyle name="常规 3 2 4 2" xfId="5131"/>
    <cellStyle name="输入 2 10 4" xfId="5132"/>
    <cellStyle name="常规 3 3" xfId="5133"/>
    <cellStyle name="常规 3 3 10" xfId="5134"/>
    <cellStyle name="常规 3 3 2 2" xfId="5135"/>
    <cellStyle name="常规 3 3 2 3" xfId="5136"/>
    <cellStyle name="强调文字颜色 4 4 2" xfId="5137"/>
    <cellStyle name="常规 3 3 3" xfId="5138"/>
    <cellStyle name="常规 3 3 3 2" xfId="5139"/>
    <cellStyle name="常规 3 3 3 3" xfId="5140"/>
    <cellStyle name="常规 3 3 4" xfId="5141"/>
    <cellStyle name="常规 3 4" xfId="5142"/>
    <cellStyle name="常规 3 4 2" xfId="5143"/>
    <cellStyle name="常规 3 4 2 2" xfId="5144"/>
    <cellStyle name="警告文本 2 3 3" xfId="5145"/>
    <cellStyle name="输入 2 2 7 8" xfId="5146"/>
    <cellStyle name="常规 3 4 2 3" xfId="5147"/>
    <cellStyle name="警告文本 2 3 4" xfId="5148"/>
    <cellStyle name="强调文字颜色 5 4 2" xfId="5149"/>
    <cellStyle name="常规 3 4 3 2" xfId="5150"/>
    <cellStyle name="警告文本 2 4 3" xfId="5151"/>
    <cellStyle name="链接单元格 2 2 5" xfId="5152"/>
    <cellStyle name="输入 2 2 8 8" xfId="5153"/>
    <cellStyle name="常规 3 4 4" xfId="5154"/>
    <cellStyle name="常规 3 5" xfId="5155"/>
    <cellStyle name="常规 3 5 2" xfId="5156"/>
    <cellStyle name="常规 3 5 3" xfId="5157"/>
    <cellStyle name="常规 3 5 4" xfId="5158"/>
    <cellStyle name="常规 3 6" xfId="5159"/>
    <cellStyle name="常规 3 6 2" xfId="5160"/>
    <cellStyle name="常规 3 6 3" xfId="5161"/>
    <cellStyle name="常规 3 7 2" xfId="5162"/>
    <cellStyle name="常规 3 8 2" xfId="5163"/>
    <cellStyle name="常规 3 9" xfId="5164"/>
    <cellStyle name="常规 3_重大项目2月底 尹20130314陈才" xfId="5165"/>
    <cellStyle name="常规 41 4 2" xfId="5166"/>
    <cellStyle name="常规 36 4 2" xfId="5167"/>
    <cellStyle name="常规 41 4 3" xfId="5168"/>
    <cellStyle name="常规 36 4 3" xfId="5169"/>
    <cellStyle name="常规 41 5 2" xfId="5170"/>
    <cellStyle name="常规 36 5 2" xfId="5171"/>
    <cellStyle name="常规 41 6" xfId="5172"/>
    <cellStyle name="常规 36 6" xfId="5173"/>
    <cellStyle name="常规 41 6 2" xfId="5174"/>
    <cellStyle name="常规 36 6 2" xfId="5175"/>
    <cellStyle name="常规 41 7" xfId="5176"/>
    <cellStyle name="常规 36 7" xfId="5177"/>
    <cellStyle name="常规 41 8" xfId="5178"/>
    <cellStyle name="常规 36 8" xfId="5179"/>
    <cellStyle name="注释 2 2 14 2" xfId="5180"/>
    <cellStyle name="注释 3 2 4 4 2" xfId="5181"/>
    <cellStyle name="常规 42 4 3" xfId="5182"/>
    <cellStyle name="常规 37 4 3" xfId="5183"/>
    <cellStyle name="常规 42 6" xfId="5184"/>
    <cellStyle name="常规 37 6" xfId="5185"/>
    <cellStyle name="常规 42 6 2" xfId="5186"/>
    <cellStyle name="常规 37 6 2" xfId="5187"/>
    <cellStyle name="常规 42 7" xfId="5188"/>
    <cellStyle name="常规 37 7" xfId="5189"/>
    <cellStyle name="常规 42 8" xfId="5190"/>
    <cellStyle name="常规 37 8" xfId="5191"/>
    <cellStyle name="注释 2 2 15 2" xfId="5192"/>
    <cellStyle name="常规 43 8" xfId="5193"/>
    <cellStyle name="常规 38 8" xfId="5194"/>
    <cellStyle name="注释 2 2 16 2" xfId="5195"/>
    <cellStyle name="常规 44 3 2" xfId="5196"/>
    <cellStyle name="常规 39 3 2" xfId="5197"/>
    <cellStyle name="常规 44 4 2" xfId="5198"/>
    <cellStyle name="常规 39 4 2" xfId="5199"/>
    <cellStyle name="常规 44 5 2" xfId="5200"/>
    <cellStyle name="常规 39 5 2" xfId="5201"/>
    <cellStyle name="强调文字颜色 5 2 2 5" xfId="5202"/>
    <cellStyle name="常规 44 6 2" xfId="5203"/>
    <cellStyle name="常规 39 6 2" xfId="5204"/>
    <cellStyle name="强调文字颜色 5 2 3 5" xfId="5205"/>
    <cellStyle name="常规 4" xfId="5206"/>
    <cellStyle name="输出 4 3" xfId="5207"/>
    <cellStyle name="常规 4 2" xfId="5208"/>
    <cellStyle name="常规 4 4" xfId="5209"/>
    <cellStyle name="常规 4 2 2" xfId="5210"/>
    <cellStyle name="常规 6 4" xfId="5211"/>
    <cellStyle name="常规 4 4 2" xfId="5212"/>
    <cellStyle name="常规 4 2 2 2" xfId="5213"/>
    <cellStyle name="常规 4 3" xfId="5214"/>
    <cellStyle name="常规 5 4 2" xfId="5215"/>
    <cellStyle name="常规 4 3 2 2" xfId="5216"/>
    <cellStyle name="常规 5 5" xfId="5217"/>
    <cellStyle name="常规 4 3 3" xfId="5218"/>
    <cellStyle name="输出 2 12" xfId="5219"/>
    <cellStyle name="常规 6 4 2" xfId="5220"/>
    <cellStyle name="常规 4 4 2 2" xfId="5221"/>
    <cellStyle name="常规 7 5" xfId="5222"/>
    <cellStyle name="常规 4 5 3" xfId="5223"/>
    <cellStyle name="常规 8 4" xfId="5224"/>
    <cellStyle name="常规 4 6 2" xfId="5225"/>
    <cellStyle name="常规 50 2 2" xfId="5226"/>
    <cellStyle name="常规 45 2 2" xfId="5227"/>
    <cellStyle name="常规 45 2 3" xfId="5228"/>
    <cellStyle name="常规 50 3" xfId="5229"/>
    <cellStyle name="常规 45 3" xfId="5230"/>
    <cellStyle name="常规 45 3 2" xfId="5231"/>
    <cellStyle name="警告文本 2 2 2 5" xfId="5232"/>
    <cellStyle name="常规 51 2 2" xfId="5233"/>
    <cellStyle name="常规 46 2 2" xfId="5234"/>
    <cellStyle name="常规 51 3" xfId="5235"/>
    <cellStyle name="常规 46 3" xfId="5236"/>
    <cellStyle name="常规 64 2 2" xfId="5237"/>
    <cellStyle name="常规 59 2 2" xfId="5238"/>
    <cellStyle name="常规 52 3" xfId="5239"/>
    <cellStyle name="常规 47 3" xfId="5240"/>
    <cellStyle name="常规 53 2" xfId="5241"/>
    <cellStyle name="常规 48 2" xfId="5242"/>
    <cellStyle name="常规 53 2 2" xfId="5243"/>
    <cellStyle name="常规 48 2 2" xfId="5244"/>
    <cellStyle name="常规 53 3" xfId="5245"/>
    <cellStyle name="常规 48 3" xfId="5246"/>
    <cellStyle name="常规 54 2" xfId="5247"/>
    <cellStyle name="常规 49 2" xfId="5248"/>
    <cellStyle name="常规 54 3" xfId="5249"/>
    <cellStyle name="常规 49 3" xfId="5250"/>
    <cellStyle name="常规 54 4" xfId="5251"/>
    <cellStyle name="常规 49 4" xfId="5252"/>
    <cellStyle name="汇总 2 3 6 2 2" xfId="5253"/>
    <cellStyle name="常规 5" xfId="5254"/>
    <cellStyle name="输出 4 4" xfId="5255"/>
    <cellStyle name="常规 5 2 2 2" xfId="5256"/>
    <cellStyle name="常规 5 2 3" xfId="5257"/>
    <cellStyle name="常规 5 2 4" xfId="5258"/>
    <cellStyle name="常规 5 3 2 2" xfId="5259"/>
    <cellStyle name="汇总 3 13 3" xfId="5260"/>
    <cellStyle name="常规 5 3 3" xfId="5261"/>
    <cellStyle name="常规 5 5 2" xfId="5262"/>
    <cellStyle name="常规 5 5 3" xfId="5263"/>
    <cellStyle name="常规 60 2" xfId="5264"/>
    <cellStyle name="常规 55 2" xfId="5265"/>
    <cellStyle name="常规 60 2 2" xfId="5266"/>
    <cellStyle name="常规 55 2 2" xfId="5267"/>
    <cellStyle name="常规 60 3" xfId="5268"/>
    <cellStyle name="常规 55 3" xfId="5269"/>
    <cellStyle name="常规 60 4" xfId="5270"/>
    <cellStyle name="常规 55 4" xfId="5271"/>
    <cellStyle name="汇总 2 3 6 3 2" xfId="5272"/>
    <cellStyle name="常规 61" xfId="5273"/>
    <cellStyle name="常规 56" xfId="5274"/>
    <cellStyle name="常规 61 2" xfId="5275"/>
    <cellStyle name="常规 56 2" xfId="5276"/>
    <cellStyle name="常规 61 2 2" xfId="5277"/>
    <cellStyle name="常规 56 2 2" xfId="5278"/>
    <cellStyle name="常规 61 3" xfId="5279"/>
    <cellStyle name="常规 56 3" xfId="5280"/>
    <cellStyle name="常规 61 4" xfId="5281"/>
    <cellStyle name="常规 56 4" xfId="5282"/>
    <cellStyle name="汇总 2 3 6 4 2" xfId="5283"/>
    <cellStyle name="常规 62 2 2" xfId="5284"/>
    <cellStyle name="常规 57 2 2" xfId="5285"/>
    <cellStyle name="常规 62 3" xfId="5286"/>
    <cellStyle name="常规 57 3" xfId="5287"/>
    <cellStyle name="常规 63 2" xfId="5288"/>
    <cellStyle name="常规 58 2" xfId="5289"/>
    <cellStyle name="常规 63 2 2" xfId="5290"/>
    <cellStyle name="常规 58 2 2" xfId="5291"/>
    <cellStyle name="常规 63 3" xfId="5292"/>
    <cellStyle name="常规 58 3" xfId="5293"/>
    <cellStyle name="常规 63 4" xfId="5294"/>
    <cellStyle name="常规 58 4" xfId="5295"/>
    <cellStyle name="常规 64 2" xfId="5296"/>
    <cellStyle name="常规 59 2" xfId="5297"/>
    <cellStyle name="常规 64 3" xfId="5298"/>
    <cellStyle name="常规 59 3" xfId="5299"/>
    <cellStyle name="常规 64 4" xfId="5300"/>
    <cellStyle name="常规 59 4" xfId="5301"/>
    <cellStyle name="常规 6" xfId="5302"/>
    <cellStyle name="常规 6 2" xfId="5303"/>
    <cellStyle name="常规 6 2 2" xfId="5304"/>
    <cellStyle name="常规 6 2 2 2" xfId="5305"/>
    <cellStyle name="常规 6 2 2 2 2" xfId="5306"/>
    <cellStyle name="常规 6 2 3" xfId="5307"/>
    <cellStyle name="常规 6 2 4" xfId="5308"/>
    <cellStyle name="常规 6 2 5" xfId="5309"/>
    <cellStyle name="常规 6 3" xfId="5310"/>
    <cellStyle name="常规 6 3 2" xfId="5311"/>
    <cellStyle name="常规 6 3 3" xfId="5312"/>
    <cellStyle name="常规 6 3 5" xfId="5313"/>
    <cellStyle name="常规 6 4 3" xfId="5314"/>
    <cellStyle name="常规 6 4 4" xfId="5315"/>
    <cellStyle name="常规 6 5 2" xfId="5316"/>
    <cellStyle name="警告文本 2" xfId="5317"/>
    <cellStyle name="常规 6 5 3" xfId="5318"/>
    <cellStyle name="警告文本 3" xfId="5319"/>
    <cellStyle name="常规 6 6 3" xfId="5320"/>
    <cellStyle name="常规 72" xfId="5321"/>
    <cellStyle name="常规 67" xfId="5322"/>
    <cellStyle name="输出 2 2 6 2 4" xfId="5323"/>
    <cellStyle name="注释 5 2" xfId="5324"/>
    <cellStyle name="常规 74" xfId="5325"/>
    <cellStyle name="常规 69" xfId="5326"/>
    <cellStyle name="注释 5 4" xfId="5327"/>
    <cellStyle name="常规 7" xfId="5328"/>
    <cellStyle name="常规 7 2" xfId="5329"/>
    <cellStyle name="常规 7 2 2" xfId="5330"/>
    <cellStyle name="常规 7 2 2 2" xfId="5331"/>
    <cellStyle name="计算 2 5 6" xfId="5332"/>
    <cellStyle name="常规 7 2 2 3" xfId="5333"/>
    <cellStyle name="计算 2 5 7" xfId="5334"/>
    <cellStyle name="常规 7 2 2 4" xfId="5335"/>
    <cellStyle name="注释 3 13 2" xfId="5336"/>
    <cellStyle name="常规 7 2 3" xfId="5337"/>
    <cellStyle name="常规 7 2 3 2" xfId="5338"/>
    <cellStyle name="计算 2 6 6" xfId="5339"/>
    <cellStyle name="常规 7 2 3 3" xfId="5340"/>
    <cellStyle name="计算 2 6 7" xfId="5341"/>
    <cellStyle name="输出 2 2 2 2 2" xfId="5342"/>
    <cellStyle name="常规 7 2 3 4" xfId="5343"/>
    <cellStyle name="输出 2 2 2 2 3" xfId="5344"/>
    <cellStyle name="注释 3 14 2" xfId="5345"/>
    <cellStyle name="常规 7 2 3 5" xfId="5346"/>
    <cellStyle name="输出 2 2 2 2 4" xfId="5347"/>
    <cellStyle name="注释 3 14 3" xfId="5348"/>
    <cellStyle name="常规 7 2 4" xfId="5349"/>
    <cellStyle name="常规 7 2 4 2" xfId="5350"/>
    <cellStyle name="计算 2 7 6" xfId="5351"/>
    <cellStyle name="常规 7 2 5" xfId="5352"/>
    <cellStyle name="常规 7 2 6" xfId="5353"/>
    <cellStyle name="常规 7 3 2" xfId="5354"/>
    <cellStyle name="常规 7 3 3" xfId="5355"/>
    <cellStyle name="常规 7 4 2" xfId="5356"/>
    <cellStyle name="常规 7 4 2 2" xfId="5357"/>
    <cellStyle name="常规 7 5 2" xfId="5358"/>
    <cellStyle name="常规 7 7 2" xfId="5359"/>
    <cellStyle name="常规 7 9" xfId="5360"/>
    <cellStyle name="注释 3 3 7 3 2" xfId="5361"/>
    <cellStyle name="常规 8" xfId="5362"/>
    <cellStyle name="常规 8 10" xfId="5363"/>
    <cellStyle name="常规 8 2" xfId="5364"/>
    <cellStyle name="常规 8 2 2" xfId="5365"/>
    <cellStyle name="常规 8 2 2 2 2" xfId="5366"/>
    <cellStyle name="常规 8 2 2 3" xfId="5367"/>
    <cellStyle name="常规 8 2 2 4" xfId="5368"/>
    <cellStyle name="常规 8 2 2 5" xfId="5369"/>
    <cellStyle name="常规 8 2 3" xfId="5370"/>
    <cellStyle name="常规 8 2 3 2" xfId="5371"/>
    <cellStyle name="常规 8 2 4" xfId="5372"/>
    <cellStyle name="常规 8 2 4 2" xfId="5373"/>
    <cellStyle name="常规 8 2 4 3" xfId="5374"/>
    <cellStyle name="常规 8 2 5" xfId="5375"/>
    <cellStyle name="常规 8 2 5 2" xfId="5376"/>
    <cellStyle name="常规 8 2 5 2 2" xfId="5377"/>
    <cellStyle name="常规 8 2 5 3" xfId="5378"/>
    <cellStyle name="常规 8 2 5 4" xfId="5379"/>
    <cellStyle name="常规 8 2 7 2" xfId="5380"/>
    <cellStyle name="常规 8 3" xfId="5381"/>
    <cellStyle name="常规 8 3 2" xfId="5382"/>
    <cellStyle name="常规 8 3 2 2" xfId="5383"/>
    <cellStyle name="计算 3 4" xfId="5384"/>
    <cellStyle name="注释 2 7 8" xfId="5385"/>
    <cellStyle name="注释 3 3 16" xfId="5386"/>
    <cellStyle name="常规 8 3 2 2 2" xfId="5387"/>
    <cellStyle name="强调文字颜色 2 6" xfId="5388"/>
    <cellStyle name="常规 8 3 2 4" xfId="5389"/>
    <cellStyle name="计算 3 6" xfId="5390"/>
    <cellStyle name="常规 8 3 3" xfId="5391"/>
    <cellStyle name="常规 8 3 3 3" xfId="5392"/>
    <cellStyle name="常规 8 3 3 4" xfId="5393"/>
    <cellStyle name="常规 8 3 3 5" xfId="5394"/>
    <cellStyle name="常规 8 3 4 2" xfId="5395"/>
    <cellStyle name="注释 2 9 8" xfId="5396"/>
    <cellStyle name="注释 3 2 2 2 2" xfId="5397"/>
    <cellStyle name="常规 8 3 5" xfId="5398"/>
    <cellStyle name="注释 3 2 2 3" xfId="5399"/>
    <cellStyle name="常规 8 4 2" xfId="5400"/>
    <cellStyle name="常规 8 4 2 2" xfId="5401"/>
    <cellStyle name="注释 3 7 8" xfId="5402"/>
    <cellStyle name="常规 8 4 4" xfId="5403"/>
    <cellStyle name="注释 3 2 3 2" xfId="5404"/>
    <cellStyle name="常规 8 5" xfId="5405"/>
    <cellStyle name="常规 8 5 2" xfId="5406"/>
    <cellStyle name="注释 2 2 10" xfId="5407"/>
    <cellStyle name="常规 8 5 3" xfId="5408"/>
    <cellStyle name="注释 2 2 11" xfId="5409"/>
    <cellStyle name="常规 8 5 4" xfId="5410"/>
    <cellStyle name="注释 2 2 12" xfId="5411"/>
    <cellStyle name="注释 3 2 4 2" xfId="5412"/>
    <cellStyle name="常规 8 6 3" xfId="5413"/>
    <cellStyle name="常规 8 7 2" xfId="5414"/>
    <cellStyle name="常规 8 7 3" xfId="5415"/>
    <cellStyle name="常规 8 8 2" xfId="5416"/>
    <cellStyle name="常规 93" xfId="5417"/>
    <cellStyle name="常规 88" xfId="5418"/>
    <cellStyle name="常规 94" xfId="5419"/>
    <cellStyle name="常规 89" xfId="5420"/>
    <cellStyle name="常规 94 2" xfId="5421"/>
    <cellStyle name="常规 89 2" xfId="5422"/>
    <cellStyle name="常规 9" xfId="5423"/>
    <cellStyle name="常规 91 2" xfId="5424"/>
    <cellStyle name="常规 95" xfId="5425"/>
    <cellStyle name="常规 95 2" xfId="5426"/>
    <cellStyle name="常规 96" xfId="5427"/>
    <cellStyle name="好 2 2" xfId="5428"/>
    <cellStyle name="好 2 2 2" xfId="5429"/>
    <cellStyle name="好 2 2 2 2" xfId="5430"/>
    <cellStyle name="强调文字颜色 2 3 3" xfId="5431"/>
    <cellStyle name="好 2 2 3" xfId="5432"/>
    <cellStyle name="好 2 2 4" xfId="5433"/>
    <cellStyle name="好 2 2 5" xfId="5434"/>
    <cellStyle name="好 3 2" xfId="5435"/>
    <cellStyle name="注释 2 2 2 10 5" xfId="5436"/>
    <cellStyle name="注释 3 2 2 3 2 4" xfId="5437"/>
    <cellStyle name="好 3 2 2" xfId="5438"/>
    <cellStyle name="好 5" xfId="5439"/>
    <cellStyle name="注释 2 3 3 8" xfId="5440"/>
    <cellStyle name="好_RESULTS" xfId="5441"/>
    <cellStyle name="计算 2 2 2" xfId="5442"/>
    <cellStyle name="注释 3 2 2 2 7" xfId="5443"/>
    <cellStyle name="好_RESULTS 2" xfId="5444"/>
    <cellStyle name="计算 2 2 2 2" xfId="5445"/>
    <cellStyle name="好_RESULTS 2 2" xfId="5446"/>
    <cellStyle name="计算 2 2 2 2 2" xfId="5447"/>
    <cellStyle name="好_RESULTS 3" xfId="5448"/>
    <cellStyle name="计算 2 2 2 3" xfId="5449"/>
    <cellStyle name="好_RESULTS 3 2" xfId="5450"/>
    <cellStyle name="计算 2 2 2 3 2" xfId="5451"/>
    <cellStyle name="好_RESULTS 3 2 2" xfId="5452"/>
    <cellStyle name="汇总 2 2 2 7 6" xfId="5453"/>
    <cellStyle name="好_RESULTS 3 4" xfId="5454"/>
    <cellStyle name="汇总 2 2 9 4 2" xfId="5455"/>
    <cellStyle name="好_RESULTS 4" xfId="5456"/>
    <cellStyle name="计算 2 2 2 4" xfId="5457"/>
    <cellStyle name="好_RESULTS 4 2" xfId="5458"/>
    <cellStyle name="计算 2 2 2 4 2" xfId="5459"/>
    <cellStyle name="好_RESULTS 5" xfId="5460"/>
    <cellStyle name="计算 2 2 2 5" xfId="5461"/>
    <cellStyle name="好_RESULTS 5 2" xfId="5462"/>
    <cellStyle name="输出 2 6" xfId="5463"/>
    <cellStyle name="好_RESULTS 5 3" xfId="5464"/>
    <cellStyle name="输出 2 7" xfId="5465"/>
    <cellStyle name="好_RESULTS 6" xfId="5466"/>
    <cellStyle name="计算 2 2 2 6" xfId="5467"/>
    <cellStyle name="输入 2 2 3 3 2" xfId="5468"/>
    <cellStyle name="好_RESULTS 6 2" xfId="5469"/>
    <cellStyle name="输出 3 6" xfId="5470"/>
    <cellStyle name="好_RESULTS 7" xfId="5471"/>
    <cellStyle name="计算 2 2 2 7" xfId="5472"/>
    <cellStyle name="输入 2 2 3 3 3" xfId="5473"/>
    <cellStyle name="好_RESULTS 8" xfId="5474"/>
    <cellStyle name="输入 2 2 3 3 4" xfId="5475"/>
    <cellStyle name="好_RESULTS_重大项目2月底 尹20130314陈才" xfId="5476"/>
    <cellStyle name="汇总 2 2 5" xfId="5477"/>
    <cellStyle name="好_RESULTS_重大项目2月底 尹20130314陈才 2" xfId="5478"/>
    <cellStyle name="汇总 2 2 5 2" xfId="5479"/>
    <cellStyle name="好_RESULTS_重大项目2月底 尹20130314陈才 2 2" xfId="5480"/>
    <cellStyle name="汇总 2 2 5 2 2" xfId="5481"/>
    <cellStyle name="好_RESULTS_重大项目2月底 尹20130314陈才 2 3" xfId="5482"/>
    <cellStyle name="汇总 2 2 5 2 3" xfId="5483"/>
    <cellStyle name="好_RESULTS_重大项目2月底 尹20130314陈才 2 4" xfId="5484"/>
    <cellStyle name="汇总 2 2 5 2 4" xfId="5485"/>
    <cellStyle name="好_RESULTS_重大项目2月底 尹20130314陈才 2 5" xfId="5486"/>
    <cellStyle name="好_RESULTS_重大项目2月底 尹20130314陈才 3 3" xfId="5487"/>
    <cellStyle name="汇总 2 2 5 3 3" xfId="5488"/>
    <cellStyle name="汇总 3 6 2 4" xfId="5489"/>
    <cellStyle name="好_RESULTS_重大项目2月底 尹20130314陈才 3 4" xfId="5490"/>
    <cellStyle name="好_RESULTS_重大项目2月底 尹20130314陈才 3 5" xfId="5491"/>
    <cellStyle name="好_RESULTS_重大项目2月底 尹20130314陈才 4" xfId="5492"/>
    <cellStyle name="汇总 2 2 5 4" xfId="5493"/>
    <cellStyle name="好_RESULTS_重大项目2月底 尹20130314陈才 4 2" xfId="5494"/>
    <cellStyle name="汇总 2 2 5 4 2" xfId="5495"/>
    <cellStyle name="汇总 3 6 3 3" xfId="5496"/>
    <cellStyle name="好_RESULTS_重大项目2月底 尹20130314陈才 4 3" xfId="5497"/>
    <cellStyle name="好_RESULTS_重大项目2月底 尹20130314陈才 4 4" xfId="5498"/>
    <cellStyle name="好_RESULTS_重大项目2月底 尹20130314陈才 5" xfId="5499"/>
    <cellStyle name="汇总 2 2 5 5" xfId="5500"/>
    <cellStyle name="好_RESULTS_重大项目2月底 尹20130314陈才 6" xfId="5501"/>
    <cellStyle name="汇总 2 2 5 6" xfId="5502"/>
    <cellStyle name="好_RESULTS_重大项目2月底 尹20130314陈才 7" xfId="5503"/>
    <cellStyle name="汇总 2 2 5 7" xfId="5504"/>
    <cellStyle name="好_RESULTS_重大项目2月底 尹20130314陈才 8" xfId="5505"/>
    <cellStyle name="注释 2 9 2" xfId="5506"/>
    <cellStyle name="好_VERA" xfId="5507"/>
    <cellStyle name="好_VERA 2 2" xfId="5508"/>
    <cellStyle name="好_VERA 2 2 2" xfId="5509"/>
    <cellStyle name="好_VERA 2 3" xfId="5510"/>
    <cellStyle name="输入 2 2 9 2" xfId="5511"/>
    <cellStyle name="好_VERA 2 4" xfId="5512"/>
    <cellStyle name="计算 2 2 6 2 2 2" xfId="5513"/>
    <cellStyle name="输入 2 2 9 3" xfId="5514"/>
    <cellStyle name="好_VERA 2 5" xfId="5515"/>
    <cellStyle name="输入 2 2 9 4" xfId="5516"/>
    <cellStyle name="好_VERA 3" xfId="5517"/>
    <cellStyle name="好_VERA 3 2" xfId="5518"/>
    <cellStyle name="好_VERA 3 2 2" xfId="5519"/>
    <cellStyle name="好_VERA 3 3" xfId="5520"/>
    <cellStyle name="好_VERA 3 4" xfId="5521"/>
    <cellStyle name="好_VERA 3 5" xfId="5522"/>
    <cellStyle name="好_VERA 4 2" xfId="5523"/>
    <cellStyle name="好_VERA 4 2 2" xfId="5524"/>
    <cellStyle name="好_VERA 4 3" xfId="5525"/>
    <cellStyle name="好_VERA 4 4" xfId="5526"/>
    <cellStyle name="好_VERA 5 3" xfId="5527"/>
    <cellStyle name="好_VERA 6" xfId="5528"/>
    <cellStyle name="好_VERA 6 2" xfId="5529"/>
    <cellStyle name="好_VERA 8" xfId="5530"/>
    <cellStyle name="好_VERA_1" xfId="5531"/>
    <cellStyle name="好_VERA_1 2 2 2" xfId="5532"/>
    <cellStyle name="好_VERA_1 3" xfId="5533"/>
    <cellStyle name="好_VERA_1 3 2 2" xfId="5534"/>
    <cellStyle name="好_VERA_1 4" xfId="5535"/>
    <cellStyle name="好_VERA_1 4 2 2" xfId="5536"/>
    <cellStyle name="好_VERA_1 5" xfId="5537"/>
    <cellStyle name="好_VERA_1 5 2" xfId="5538"/>
    <cellStyle name="好_VERA_1 6" xfId="5539"/>
    <cellStyle name="好_VERA_1 7" xfId="5540"/>
    <cellStyle name="好_VERA_1 8" xfId="5541"/>
    <cellStyle name="好_重大项目2月底 尹20130314陈才" xfId="5542"/>
    <cellStyle name="计算 4 2" xfId="5543"/>
    <cellStyle name="注释 2 8 6" xfId="5544"/>
    <cellStyle name="好_重大项目2月底 尹20130314陈才 2" xfId="5545"/>
    <cellStyle name="好_重大项目2月底 尹20130314陈才 2 2" xfId="5546"/>
    <cellStyle name="好_重大项目2月底 尹20130314陈才 2 2 2" xfId="5547"/>
    <cellStyle name="好_重大项目2月底 尹20130314陈才 2 3" xfId="5548"/>
    <cellStyle name="汇总 2 3 2 2" xfId="5549"/>
    <cellStyle name="好_重大项目2月底 尹20130314陈才 2 4" xfId="5550"/>
    <cellStyle name="汇总 2 3 2 3" xfId="5551"/>
    <cellStyle name="好_重大项目2月底 尹20130314陈才 2 5" xfId="5552"/>
    <cellStyle name="汇总 2 3 2 4" xfId="5553"/>
    <cellStyle name="好_重大项目2月底 尹20130314陈才 3" xfId="5554"/>
    <cellStyle name="好_重大项目2月底 尹20130314陈才 3 2 2" xfId="5555"/>
    <cellStyle name="好_重大项目2月底 尹20130314陈才 3 4" xfId="5556"/>
    <cellStyle name="汇总 2 3 3 3" xfId="5557"/>
    <cellStyle name="好_重大项目2月底 尹20130314陈才 3 5" xfId="5558"/>
    <cellStyle name="汇总 2 3 3 4" xfId="5559"/>
    <cellStyle name="好_重大项目2月底 尹20130314陈才 4" xfId="5560"/>
    <cellStyle name="好_重大项目2月底 尹20130314陈才 4 2 2" xfId="5561"/>
    <cellStyle name="好_重大项目2月底 尹20130314陈才 4 3" xfId="5562"/>
    <cellStyle name="汇总 2 3 4 2" xfId="5563"/>
    <cellStyle name="好_重大项目2月底 尹20130314陈才 4 4" xfId="5564"/>
    <cellStyle name="汇总 2 3 4 3" xfId="5565"/>
    <cellStyle name="好_重大项目2月底 尹20130314陈才 5" xfId="5566"/>
    <cellStyle name="好_重大项目2月底 尹20130314陈才 6" xfId="5567"/>
    <cellStyle name="好_重大项目2月底 尹20130314陈才 6 2" xfId="5568"/>
    <cellStyle name="好_重大项目2月底 尹20130314陈才 7" xfId="5569"/>
    <cellStyle name="汇总 2" xfId="5570"/>
    <cellStyle name="汇总 2 2 2 8 4" xfId="5571"/>
    <cellStyle name="注释 2 6 2 4" xfId="5572"/>
    <cellStyle name="汇总 2 10" xfId="5573"/>
    <cellStyle name="汇总 2 10 2" xfId="5574"/>
    <cellStyle name="汇总 2 10 2 2" xfId="5575"/>
    <cellStyle name="计算 2 2 6 3" xfId="5576"/>
    <cellStyle name="汇总 2 10 2 2 2" xfId="5577"/>
    <cellStyle name="计算 2 2 6 3 2" xfId="5578"/>
    <cellStyle name="汇总 2 10 3" xfId="5579"/>
    <cellStyle name="汇总 2 10 3 2" xfId="5580"/>
    <cellStyle name="计算 2 2 7 3" xfId="5581"/>
    <cellStyle name="汇总 2 10 4" xfId="5582"/>
    <cellStyle name="汇总 2 10 4 2" xfId="5583"/>
    <cellStyle name="计算 2 2 8 3" xfId="5584"/>
    <cellStyle name="注释 3 10 2 3" xfId="5585"/>
    <cellStyle name="汇总 2 10 5" xfId="5586"/>
    <cellStyle name="汇总 2 10 6" xfId="5587"/>
    <cellStyle name="汇总 2 10 7" xfId="5588"/>
    <cellStyle name="汇总 2 11" xfId="5589"/>
    <cellStyle name="汇总 2 11 2" xfId="5590"/>
    <cellStyle name="汇总 2 11 3" xfId="5591"/>
    <cellStyle name="汇总 2 11 4" xfId="5592"/>
    <cellStyle name="汇总 2 11 5" xfId="5593"/>
    <cellStyle name="汇总 2 12" xfId="5594"/>
    <cellStyle name="汇总 2 12 2" xfId="5595"/>
    <cellStyle name="汇总 2 12 3" xfId="5596"/>
    <cellStyle name="汇总 2 12 4" xfId="5597"/>
    <cellStyle name="汇总 2 12 5" xfId="5598"/>
    <cellStyle name="汇总 2 2" xfId="5599"/>
    <cellStyle name="汇总 2 2 2 8 4 2" xfId="5600"/>
    <cellStyle name="汇总 2 2 10" xfId="5601"/>
    <cellStyle name="适中 2 3 3" xfId="5602"/>
    <cellStyle name="汇总 2 2 10 2" xfId="5603"/>
    <cellStyle name="汇总 2 2 10 2 2" xfId="5604"/>
    <cellStyle name="汇总 2 2 11" xfId="5605"/>
    <cellStyle name="适中 2 3 4" xfId="5606"/>
    <cellStyle name="汇总 2 2 11 2" xfId="5607"/>
    <cellStyle name="汇总 2 2 11 2 2" xfId="5608"/>
    <cellStyle name="汇总 2 2 12" xfId="5609"/>
    <cellStyle name="适中 2 3 5" xfId="5610"/>
    <cellStyle name="汇总 2 2 12 2" xfId="5611"/>
    <cellStyle name="注释 2 2 2 3" xfId="5612"/>
    <cellStyle name="注释 3 2 10 3" xfId="5613"/>
    <cellStyle name="汇总 2 2 13" xfId="5614"/>
    <cellStyle name="适中 2 3 6" xfId="5615"/>
    <cellStyle name="汇总 2 2 13 2" xfId="5616"/>
    <cellStyle name="注释 2 2 3 3" xfId="5617"/>
    <cellStyle name="注释 3 2 11 3" xfId="5618"/>
    <cellStyle name="汇总 2 2 14" xfId="5619"/>
    <cellStyle name="汇总 2 2 14 2" xfId="5620"/>
    <cellStyle name="注释 2 2 4 3" xfId="5621"/>
    <cellStyle name="注释 3 2 12 3" xfId="5622"/>
    <cellStyle name="汇总 2 2 15" xfId="5623"/>
    <cellStyle name="汇总 2 2 16" xfId="5624"/>
    <cellStyle name="计算 2 9 2 2 2" xfId="5625"/>
    <cellStyle name="汇总 2 2 2" xfId="5626"/>
    <cellStyle name="汇总 2 3 4 2 3" xfId="5627"/>
    <cellStyle name="汇总 2 2 2 10" xfId="5628"/>
    <cellStyle name="汇总 3 2 2 2 2" xfId="5629"/>
    <cellStyle name="汇总 2 2 2 10 2" xfId="5630"/>
    <cellStyle name="汇总 3 2 2 2 2 2" xfId="5631"/>
    <cellStyle name="着色 1" xfId="5632"/>
    <cellStyle name="汇总 2 2 2 10 3" xfId="5633"/>
    <cellStyle name="着色 2" xfId="5634"/>
    <cellStyle name="汇总 2 2 2 10 4" xfId="5635"/>
    <cellStyle name="着色 3" xfId="5636"/>
    <cellStyle name="汇总 2 2 2 11" xfId="5637"/>
    <cellStyle name="汇总 3 2 2 2 3" xfId="5638"/>
    <cellStyle name="汇总 2 2 2 13" xfId="5639"/>
    <cellStyle name="汇总 2 2 2 14" xfId="5640"/>
    <cellStyle name="汇总 2 2 2 15" xfId="5641"/>
    <cellStyle name="汇总 2 2 2 2" xfId="5642"/>
    <cellStyle name="汇总 8" xfId="5643"/>
    <cellStyle name="汇总 2 2 2 2 2 2 2" xfId="5644"/>
    <cellStyle name="汇总 2 2 2 2 2 3" xfId="5645"/>
    <cellStyle name="汇总 2 2 2 2 2 4" xfId="5646"/>
    <cellStyle name="汇总 3 2 3 2 2 2" xfId="5647"/>
    <cellStyle name="汇总 2 2 2 2 3 2" xfId="5648"/>
    <cellStyle name="汇总 2 2 2 2 3 3" xfId="5649"/>
    <cellStyle name="汇总 2 2 2 2 4 2" xfId="5650"/>
    <cellStyle name="汇总 2 2 2 2 5" xfId="5651"/>
    <cellStyle name="汇总 2 2 2 2 6" xfId="5652"/>
    <cellStyle name="汇总 2 2 2 2 7" xfId="5653"/>
    <cellStyle name="汇总 2 2 2 3" xfId="5654"/>
    <cellStyle name="汇总 2 2 2 3 2 2 2" xfId="5655"/>
    <cellStyle name="汇总 2 2 2 3 2 3" xfId="5656"/>
    <cellStyle name="汇总 2 2 2 3 2 4" xfId="5657"/>
    <cellStyle name="汇总 2 2 2 3 3" xfId="5658"/>
    <cellStyle name="汇总 3 3 2 4" xfId="5659"/>
    <cellStyle name="汇总 2 2 2 3 3 2" xfId="5660"/>
    <cellStyle name="汇总 2 2 2 3 3 3" xfId="5661"/>
    <cellStyle name="汇总 2 2 2 3 4" xfId="5662"/>
    <cellStyle name="汇总 2 2 2 3 4 2" xfId="5663"/>
    <cellStyle name="汇总 2 2 2 3 5" xfId="5664"/>
    <cellStyle name="汇总 2 2 2 3 6" xfId="5665"/>
    <cellStyle name="汇总 2 2 2 3 7" xfId="5666"/>
    <cellStyle name="汇总 2 2 2 4" xfId="5667"/>
    <cellStyle name="汇总 2 2 2 4 2" xfId="5668"/>
    <cellStyle name="汇总 3 3 3 3" xfId="5669"/>
    <cellStyle name="汇总 2 2 2 4 2 2 2" xfId="5670"/>
    <cellStyle name="汇总 2 2 2 4 2 3" xfId="5671"/>
    <cellStyle name="汇总 2 2 2 4 3" xfId="5672"/>
    <cellStyle name="汇总 2 2 2 4 3 2" xfId="5673"/>
    <cellStyle name="汇总 2 2 2 4 3 3" xfId="5674"/>
    <cellStyle name="汇总 2 2 2 4 4 2" xfId="5675"/>
    <cellStyle name="汇总 2 2 2 4 5" xfId="5676"/>
    <cellStyle name="汇总 2 2 2 4 6" xfId="5677"/>
    <cellStyle name="汇总 2 2 2 4 7" xfId="5678"/>
    <cellStyle name="汇总 2 2 2 5" xfId="5679"/>
    <cellStyle name="注释 3 3 3 4 2" xfId="5680"/>
    <cellStyle name="汇总 2 2 2 5 2" xfId="5681"/>
    <cellStyle name="汇总 2 2 2 5 2 2" xfId="5682"/>
    <cellStyle name="汇总 2 2 2 5 2 3" xfId="5683"/>
    <cellStyle name="汇总 2 2 2 5 3" xfId="5684"/>
    <cellStyle name="汇总 2 2 2 5 3 2" xfId="5685"/>
    <cellStyle name="汇总 2 2 2 5 4" xfId="5686"/>
    <cellStyle name="汇总 2 2 2 5 4 2" xfId="5687"/>
    <cellStyle name="汇总 2 2 2 5 5" xfId="5688"/>
    <cellStyle name="输入 2 2 8 2 2 2" xfId="5689"/>
    <cellStyle name="汇总 2 2 2 5 6" xfId="5690"/>
    <cellStyle name="汇总 2 2 2 5 7" xfId="5691"/>
    <cellStyle name="输入 2 11 2 2" xfId="5692"/>
    <cellStyle name="汇总 2 2 2 6" xfId="5693"/>
    <cellStyle name="汇总 2 2 2 6 2" xfId="5694"/>
    <cellStyle name="汇总 2 2 2 6 2 2" xfId="5695"/>
    <cellStyle name="强调文字颜色 1 2 2 4" xfId="5696"/>
    <cellStyle name="汇总 2 2 2 6 2 2 2" xfId="5697"/>
    <cellStyle name="汇总 2 2 2 6 2 3" xfId="5698"/>
    <cellStyle name="强调文字颜色 1 2 2 5" xfId="5699"/>
    <cellStyle name="汇总 2 2 2 6 2 4" xfId="5700"/>
    <cellStyle name="强调文字颜色 1 2 2 6" xfId="5701"/>
    <cellStyle name="汇总 2 2 2 6 3" xfId="5702"/>
    <cellStyle name="汇总 2 2 2 6 4" xfId="5703"/>
    <cellStyle name="汇总 2 2 2 6 4 2" xfId="5704"/>
    <cellStyle name="强调文字颜色 1 2 4 4" xfId="5705"/>
    <cellStyle name="汇总 2 2 2 6 5" xfId="5706"/>
    <cellStyle name="汇总 2 2 2 6 6" xfId="5707"/>
    <cellStyle name="汇总 2 2 2 6 7" xfId="5708"/>
    <cellStyle name="汇总 2 2 2 7" xfId="5709"/>
    <cellStyle name="汇总 2 2 2 7 2" xfId="5710"/>
    <cellStyle name="汇总 2 2 2 7 2 2" xfId="5711"/>
    <cellStyle name="汇总 2 2 2 7 2 3" xfId="5712"/>
    <cellStyle name="汇总 2 2 2 7 2 4" xfId="5713"/>
    <cellStyle name="汇总 2 2 2 7 3" xfId="5714"/>
    <cellStyle name="汇总 2 2 2 7 3 2" xfId="5715"/>
    <cellStyle name="汇总 2 2 2 7 4" xfId="5716"/>
    <cellStyle name="汇总 2 2 2 7 4 2" xfId="5717"/>
    <cellStyle name="汇总 2 2 2 7 5" xfId="5718"/>
    <cellStyle name="汇总 2 2 2 7 7" xfId="5719"/>
    <cellStyle name="汇总 2 2 2 8" xfId="5720"/>
    <cellStyle name="注释 2 6 2" xfId="5721"/>
    <cellStyle name="汇总 2 2 2 8 2" xfId="5722"/>
    <cellStyle name="注释 2 6 2 2" xfId="5723"/>
    <cellStyle name="汇总 2 2 2 8 2 2" xfId="5724"/>
    <cellStyle name="注释 2 6 2 2 2" xfId="5725"/>
    <cellStyle name="汇总 2 2 2 8 2 2 2" xfId="5726"/>
    <cellStyle name="汇总 2 3 2 2 3" xfId="5727"/>
    <cellStyle name="汇总 2 2 2 8 2 3" xfId="5728"/>
    <cellStyle name="汇总 2 2 2 8 2 4" xfId="5729"/>
    <cellStyle name="汇总 2 2 2 8 3" xfId="5730"/>
    <cellStyle name="注释 2 6 2 3" xfId="5731"/>
    <cellStyle name="汇总 2 2 2 8 3 2" xfId="5732"/>
    <cellStyle name="汇总 2 2 2 8 3 3" xfId="5733"/>
    <cellStyle name="汇总 2 2 2 8 5" xfId="5734"/>
    <cellStyle name="汇总 3" xfId="5735"/>
    <cellStyle name="注释 2 6 2 5" xfId="5736"/>
    <cellStyle name="汇总 2 2 2 8 6" xfId="5737"/>
    <cellStyle name="汇总 4" xfId="5738"/>
    <cellStyle name="汇总 2 2 2 8 7" xfId="5739"/>
    <cellStyle name="汇总 5" xfId="5740"/>
    <cellStyle name="汇总 2 2 2 9" xfId="5741"/>
    <cellStyle name="注释 2 6 3" xfId="5742"/>
    <cellStyle name="汇总 2 2 2 9 2" xfId="5743"/>
    <cellStyle name="计算 2 9" xfId="5744"/>
    <cellStyle name="注释 2 6 3 2" xfId="5745"/>
    <cellStyle name="汇总 2 2 2 9 2 2" xfId="5746"/>
    <cellStyle name="计算 2 9 2" xfId="5747"/>
    <cellStyle name="注释 3 2 2 9 7" xfId="5748"/>
    <cellStyle name="汇总 2 2 2 9 2 2 2" xfId="5749"/>
    <cellStyle name="计算 2 9 2 2" xfId="5750"/>
    <cellStyle name="汇总 2 2 2 9 2 3" xfId="5751"/>
    <cellStyle name="计算 2 9 3" xfId="5752"/>
    <cellStyle name="注释 3 2 2 9 8" xfId="5753"/>
    <cellStyle name="汇总 2 2 2 9 2 4" xfId="5754"/>
    <cellStyle name="计算 2 9 4" xfId="5755"/>
    <cellStyle name="汇总 2 2 2 9 3" xfId="5756"/>
    <cellStyle name="注释 2 6 3 3" xfId="5757"/>
    <cellStyle name="汇总 2 2 2 9 3 2" xfId="5758"/>
    <cellStyle name="汇总 2 2 2 9 4" xfId="5759"/>
    <cellStyle name="注释 2 6 3 4" xfId="5760"/>
    <cellStyle name="汇总 2 2 2 9 4 2" xfId="5761"/>
    <cellStyle name="汇总 2 2 2 9 5" xfId="5762"/>
    <cellStyle name="汇总 2 2 2 9 6" xfId="5763"/>
    <cellStyle name="汇总 2 2 2 9 7" xfId="5764"/>
    <cellStyle name="汇总 2 2 3" xfId="5765"/>
    <cellStyle name="汇总 2 3 4 2 4" xfId="5766"/>
    <cellStyle name="汇总 2 2 3 2" xfId="5767"/>
    <cellStyle name="汇总 2 2 3 2 4" xfId="5768"/>
    <cellStyle name="汇总 2 2 3 3" xfId="5769"/>
    <cellStyle name="汇总 2 2 3 4" xfId="5770"/>
    <cellStyle name="汇总 2 2 3 5" xfId="5771"/>
    <cellStyle name="汇总 2 2 3 6" xfId="5772"/>
    <cellStyle name="汇总 2 2 3 7" xfId="5773"/>
    <cellStyle name="汇总 2 2 4" xfId="5774"/>
    <cellStyle name="汇总 2 2 4 2" xfId="5775"/>
    <cellStyle name="汇总 2 2 4 2 4" xfId="5776"/>
    <cellStyle name="汇总 2 2 4 3" xfId="5777"/>
    <cellStyle name="汇总 2 2 4 3 3" xfId="5778"/>
    <cellStyle name="汇总 3 5 2 4" xfId="5779"/>
    <cellStyle name="汇总 2 2 4 4" xfId="5780"/>
    <cellStyle name="汇总 2 2 4 4 2" xfId="5781"/>
    <cellStyle name="汇总 3 5 3 3" xfId="5782"/>
    <cellStyle name="汇总 2 2 4 5" xfId="5783"/>
    <cellStyle name="汇总 2 2 4 6" xfId="5784"/>
    <cellStyle name="汇总 2 2 4 7" xfId="5785"/>
    <cellStyle name="汇总 2 2 6" xfId="5786"/>
    <cellStyle name="汇总 2 2 6 2" xfId="5787"/>
    <cellStyle name="注释 3 10 4" xfId="5788"/>
    <cellStyle name="汇总 2 2 6 2 2" xfId="5789"/>
    <cellStyle name="注释 3 10 4 2" xfId="5790"/>
    <cellStyle name="汇总 2 2 6 2 2 2" xfId="5791"/>
    <cellStyle name="汇总 2 2 6 2 3" xfId="5792"/>
    <cellStyle name="汇总 2 2 6 2 4" xfId="5793"/>
    <cellStyle name="汇总 2 2 6 3" xfId="5794"/>
    <cellStyle name="注释 3 10 5" xfId="5795"/>
    <cellStyle name="汇总 2 2 6 3 3" xfId="5796"/>
    <cellStyle name="汇总 3 7 2 4" xfId="5797"/>
    <cellStyle name="汇总 2 2 6 4" xfId="5798"/>
    <cellStyle name="注释 3 10 6" xfId="5799"/>
    <cellStyle name="汇总 2 2 6 4 2" xfId="5800"/>
    <cellStyle name="汇总 3 7 3 3" xfId="5801"/>
    <cellStyle name="汇总 2 2 6 5" xfId="5802"/>
    <cellStyle name="注释 3 10 7" xfId="5803"/>
    <cellStyle name="汇总 2 2 6 6" xfId="5804"/>
    <cellStyle name="注释 3 10 8" xfId="5805"/>
    <cellStyle name="汇总 2 2 6 7" xfId="5806"/>
    <cellStyle name="汇总 2 2 7" xfId="5807"/>
    <cellStyle name="汇总 2 2 7 2" xfId="5808"/>
    <cellStyle name="注释 3 11 4" xfId="5809"/>
    <cellStyle name="汇总 2 2 7 2 2 2" xfId="5810"/>
    <cellStyle name="汇总 2 2 7 2 3" xfId="5811"/>
    <cellStyle name="汇总 2 2 7 2 4" xfId="5812"/>
    <cellStyle name="汇总 2 2 7 3" xfId="5813"/>
    <cellStyle name="注释 3 11 5" xfId="5814"/>
    <cellStyle name="汇总 2 2 7 3 3" xfId="5815"/>
    <cellStyle name="汇总 3 8 2 4" xfId="5816"/>
    <cellStyle name="汇总 2 2 7 4" xfId="5817"/>
    <cellStyle name="注释 3 11 6" xfId="5818"/>
    <cellStyle name="汇总 2 2 7 4 2" xfId="5819"/>
    <cellStyle name="汇总 3 8 3 3" xfId="5820"/>
    <cellStyle name="汇总 2 2 7 5" xfId="5821"/>
    <cellStyle name="汇总 2 2 7 6" xfId="5822"/>
    <cellStyle name="汇总 2 2 7 7" xfId="5823"/>
    <cellStyle name="汇总 3 9 2 2 2" xfId="5824"/>
    <cellStyle name="汇总 2 2 8" xfId="5825"/>
    <cellStyle name="汇总 2 2 8 2" xfId="5826"/>
    <cellStyle name="注释 3 12 4" xfId="5827"/>
    <cellStyle name="汇总 2 2 8 2 2 2" xfId="5828"/>
    <cellStyle name="输入 2 2 8" xfId="5829"/>
    <cellStyle name="汇总 2 2 8 2 3" xfId="5830"/>
    <cellStyle name="汇总 2 2 8 3 3" xfId="5831"/>
    <cellStyle name="汇总 3 9 2 4" xfId="5832"/>
    <cellStyle name="汇总 2 2 8 4" xfId="5833"/>
    <cellStyle name="注释 3 12 6" xfId="5834"/>
    <cellStyle name="汇总 2 2 8 4 2" xfId="5835"/>
    <cellStyle name="汇总 3 9 3 3" xfId="5836"/>
    <cellStyle name="汇总 2 2 8 5" xfId="5837"/>
    <cellStyle name="汇总 2 2 8 6" xfId="5838"/>
    <cellStyle name="汇总 2 2 8 7" xfId="5839"/>
    <cellStyle name="汇总 2 2 9" xfId="5840"/>
    <cellStyle name="汇总 2 2 9 2" xfId="5841"/>
    <cellStyle name="注释 3 13 4" xfId="5842"/>
    <cellStyle name="汇总 2 2 9 2 2 2" xfId="5843"/>
    <cellStyle name="汇总 2 2 9 2 4" xfId="5844"/>
    <cellStyle name="汇总 2 2 9 3" xfId="5845"/>
    <cellStyle name="汇总 2 2 9 4" xfId="5846"/>
    <cellStyle name="汇总 2 2 9 5" xfId="5847"/>
    <cellStyle name="汇总 2 2 9 6" xfId="5848"/>
    <cellStyle name="汇总 2 2 9 7" xfId="5849"/>
    <cellStyle name="汇总 2 3" xfId="5850"/>
    <cellStyle name="汇总 2 3 10" xfId="5851"/>
    <cellStyle name="汇总 2 3 10 3" xfId="5852"/>
    <cellStyle name="汇总 2 3 10 4" xfId="5853"/>
    <cellStyle name="汇总 2 3 2" xfId="5854"/>
    <cellStyle name="汇总 2 3 4 3 3" xfId="5855"/>
    <cellStyle name="汇总 2 3 2 2 2" xfId="5856"/>
    <cellStyle name="汇总 2 3 2 2 2 2" xfId="5857"/>
    <cellStyle name="汇总 2 3 2 3 2" xfId="5858"/>
    <cellStyle name="汇总 2 3 2 3 3" xfId="5859"/>
    <cellStyle name="汇总 2 3 2 4 2" xfId="5860"/>
    <cellStyle name="汇总 2 3 2 5" xfId="5861"/>
    <cellStyle name="注释 3 3 4 4 2" xfId="5862"/>
    <cellStyle name="汇总 2 3 2 6" xfId="5863"/>
    <cellStyle name="汇总 2 3 2 7" xfId="5864"/>
    <cellStyle name="汇总 2 3 3" xfId="5865"/>
    <cellStyle name="汇总 2 3 3 2 2" xfId="5866"/>
    <cellStyle name="汇总 2 3 3 2 2 2" xfId="5867"/>
    <cellStyle name="汇总 2 3 3 2 3" xfId="5868"/>
    <cellStyle name="汇总 2 3 3 2 4" xfId="5869"/>
    <cellStyle name="汇总 2 3 3 3 2" xfId="5870"/>
    <cellStyle name="汇总 2 3 3 3 3" xfId="5871"/>
    <cellStyle name="汇总 2 3 3 4 2" xfId="5872"/>
    <cellStyle name="汇总 2 3 3 5" xfId="5873"/>
    <cellStyle name="汇总 2 3 3 6" xfId="5874"/>
    <cellStyle name="汇总 2 3 3 7" xfId="5875"/>
    <cellStyle name="汇总 2 3 4" xfId="5876"/>
    <cellStyle name="汇总 2 3 4 2 2" xfId="5877"/>
    <cellStyle name="汇总 2 3 4 2 2 2" xfId="5878"/>
    <cellStyle name="汇总 2 3 4 4" xfId="5879"/>
    <cellStyle name="汇总 2 3 4 4 2" xfId="5880"/>
    <cellStyle name="汇总 2 3 5" xfId="5881"/>
    <cellStyle name="汇总 2 3 5 2 2" xfId="5882"/>
    <cellStyle name="汇总 2 3 5 2 3" xfId="5883"/>
    <cellStyle name="汇总 3 2 2" xfId="5884"/>
    <cellStyle name="汇总 2 3 5 2 4" xfId="5885"/>
    <cellStyle name="汇总 3 2 3" xfId="5886"/>
    <cellStyle name="汇总 2 3 5 4" xfId="5887"/>
    <cellStyle name="汇总 2 3 6" xfId="5888"/>
    <cellStyle name="汇总 2 3 6 2" xfId="5889"/>
    <cellStyle name="汇总 2 3 6 2 2 2" xfId="5890"/>
    <cellStyle name="汇总 2 3 6 2 3" xfId="5891"/>
    <cellStyle name="汇总 4 2 2" xfId="5892"/>
    <cellStyle name="汇总 2 3 6 2 4" xfId="5893"/>
    <cellStyle name="汇总 2 3 6 3" xfId="5894"/>
    <cellStyle name="汇总 2 3 6 3 3" xfId="5895"/>
    <cellStyle name="汇总 2 3 6 4" xfId="5896"/>
    <cellStyle name="汇总 2 3 7" xfId="5897"/>
    <cellStyle name="汇总 2 3 7 2" xfId="5898"/>
    <cellStyle name="汇总 2 3 7 2 2" xfId="5899"/>
    <cellStyle name="汇总 2 3 7 2 2 2" xfId="5900"/>
    <cellStyle name="汇总 2 3 7 2 3" xfId="5901"/>
    <cellStyle name="汇总 2 3 7 2 4" xfId="5902"/>
    <cellStyle name="汇总 2 3 7 3" xfId="5903"/>
    <cellStyle name="汇总 2 3 7 3 2" xfId="5904"/>
    <cellStyle name="汇总 2 3 7 3 3" xfId="5905"/>
    <cellStyle name="汇总 2 3 7 4" xfId="5906"/>
    <cellStyle name="汇总 2 3 7 4 2" xfId="5907"/>
    <cellStyle name="汇总 2 3 7 7" xfId="5908"/>
    <cellStyle name="汇总 2 3 8" xfId="5909"/>
    <cellStyle name="汇总 2 3 8 2" xfId="5910"/>
    <cellStyle name="汇总 2 3 8 2 2" xfId="5911"/>
    <cellStyle name="警告文本 3 5" xfId="5912"/>
    <cellStyle name="注释 2 2 2 8 7" xfId="5913"/>
    <cellStyle name="汇总 2 3 8 2 2 2" xfId="5914"/>
    <cellStyle name="警告文本 3 5 2" xfId="5915"/>
    <cellStyle name="汇总 2 3 8 2 3" xfId="5916"/>
    <cellStyle name="警告文本 3 6" xfId="5917"/>
    <cellStyle name="注释 2 2 2 8 8" xfId="5918"/>
    <cellStyle name="汇总 2 3 8 2 4" xfId="5919"/>
    <cellStyle name="警告文本 3 7" xfId="5920"/>
    <cellStyle name="汇总 2 3 8 3 2" xfId="5921"/>
    <cellStyle name="警告文本 4 5" xfId="5922"/>
    <cellStyle name="输出 2 2 12" xfId="5923"/>
    <cellStyle name="注释 2 2 2 9 7" xfId="5924"/>
    <cellStyle name="汇总 2 3 8 3 3" xfId="5925"/>
    <cellStyle name="警告文本 4 6" xfId="5926"/>
    <cellStyle name="输出 2 2 13" xfId="5927"/>
    <cellStyle name="注释 2 2 2 9 8" xfId="5928"/>
    <cellStyle name="汇总 2 3 8 4" xfId="5929"/>
    <cellStyle name="汇总 2 3 8 4 2" xfId="5930"/>
    <cellStyle name="汇总 2 3 8 6" xfId="5931"/>
    <cellStyle name="汇总 2 3 8 7" xfId="5932"/>
    <cellStyle name="汇总 2 3 9" xfId="5933"/>
    <cellStyle name="汇总 2 3 9 2" xfId="5934"/>
    <cellStyle name="汇总 2 3 9 2 2" xfId="5935"/>
    <cellStyle name="汇总 2 3 9 2 2 2" xfId="5936"/>
    <cellStyle name="汇总 2 3 9 2 4" xfId="5937"/>
    <cellStyle name="汇总 2 3 9 3" xfId="5938"/>
    <cellStyle name="汇总 2 3 9 4" xfId="5939"/>
    <cellStyle name="汇总 2 3 9 5" xfId="5940"/>
    <cellStyle name="汇总 2 3 9 6" xfId="5941"/>
    <cellStyle name="汇总 2 3 9 7" xfId="5942"/>
    <cellStyle name="汇总 2 4 2 2 2" xfId="5943"/>
    <cellStyle name="汇总 2 4 2 3" xfId="5944"/>
    <cellStyle name="汇总 2 4 3 3" xfId="5945"/>
    <cellStyle name="汇总 2 4 4" xfId="5946"/>
    <cellStyle name="汇总 2 4 5" xfId="5947"/>
    <cellStyle name="汇总 2 4 6" xfId="5948"/>
    <cellStyle name="汇总 2 4 7" xfId="5949"/>
    <cellStyle name="汇总 2 5 2" xfId="5950"/>
    <cellStyle name="汇总 2 5 2 2" xfId="5951"/>
    <cellStyle name="汇总 2 5 2 2 2" xfId="5952"/>
    <cellStyle name="汇总 2 5 2 3" xfId="5953"/>
    <cellStyle name="汇总 2 5 2 4" xfId="5954"/>
    <cellStyle name="汇总 2 5 3 2" xfId="5955"/>
    <cellStyle name="汇总 2 5 3 3" xfId="5956"/>
    <cellStyle name="汇总 2 5 4" xfId="5957"/>
    <cellStyle name="汇总 2 5 4 2" xfId="5958"/>
    <cellStyle name="汇总 2 5 5" xfId="5959"/>
    <cellStyle name="汇总 2 5 6" xfId="5960"/>
    <cellStyle name="汇总 2 5 7" xfId="5961"/>
    <cellStyle name="汇总 2 7 2 2 2" xfId="5962"/>
    <cellStyle name="汇总 2 7 2 4" xfId="5963"/>
    <cellStyle name="汇总 2 8" xfId="5964"/>
    <cellStyle name="汇总 3 12 2 2" xfId="5965"/>
    <cellStyle name="汇总 2 8 2" xfId="5966"/>
    <cellStyle name="注释 3 8 2 3" xfId="5967"/>
    <cellStyle name="汇总 2 8 2 2" xfId="5968"/>
    <cellStyle name="汇总 2 8 2 2 2" xfId="5969"/>
    <cellStyle name="汇总 2 8 2 3" xfId="5970"/>
    <cellStyle name="汇总 2 8 2 4" xfId="5971"/>
    <cellStyle name="汇总 2 8 3" xfId="5972"/>
    <cellStyle name="注释 3 8 2 4" xfId="5973"/>
    <cellStyle name="汇总 2 8 3 3" xfId="5974"/>
    <cellStyle name="汇总 2 8 7" xfId="5975"/>
    <cellStyle name="汇总 2 9" xfId="5976"/>
    <cellStyle name="输入 2 9 2" xfId="5977"/>
    <cellStyle name="汇总 2 9 2 2" xfId="5978"/>
    <cellStyle name="输入 2 9 2 2 2" xfId="5979"/>
    <cellStyle name="汇总 2 9 2 2 2" xfId="5980"/>
    <cellStyle name="汇总 2 9 2 3" xfId="5981"/>
    <cellStyle name="输入 2 2 4 2" xfId="5982"/>
    <cellStyle name="汇总 2 9 3" xfId="5983"/>
    <cellStyle name="输入 2 9 2 3" xfId="5984"/>
    <cellStyle name="注释 3 8 3 4" xfId="5985"/>
    <cellStyle name="汇总 2 9 3 2" xfId="5986"/>
    <cellStyle name="汇总 2 9 3 3" xfId="5987"/>
    <cellStyle name="输入 2 2 5 2" xfId="5988"/>
    <cellStyle name="汇总 3 10" xfId="5989"/>
    <cellStyle name="汇总 3 10 2" xfId="5990"/>
    <cellStyle name="汇总 3 10 2 2" xfId="5991"/>
    <cellStyle name="汇总 3 10 3" xfId="5992"/>
    <cellStyle name="汇总 3 10 4" xfId="5993"/>
    <cellStyle name="汇总 3 10 5" xfId="5994"/>
    <cellStyle name="汇总 3 11" xfId="5995"/>
    <cellStyle name="汇总 3 11 2" xfId="5996"/>
    <cellStyle name="汇总 3 11 2 2" xfId="5997"/>
    <cellStyle name="汇总 3 11 3" xfId="5998"/>
    <cellStyle name="汇总 3 11 4" xfId="5999"/>
    <cellStyle name="汇总 3 11 5" xfId="6000"/>
    <cellStyle name="汇总 3 12" xfId="6001"/>
    <cellStyle name="汇总 3 12 2" xfId="6002"/>
    <cellStyle name="汇总 3 12 3" xfId="6003"/>
    <cellStyle name="汇总 3 12 4" xfId="6004"/>
    <cellStyle name="汇总 3 13" xfId="6005"/>
    <cellStyle name="汇总 3 13 2" xfId="6006"/>
    <cellStyle name="注释 3 19" xfId="6007"/>
    <cellStyle name="汇总 3 14 2" xfId="6008"/>
    <cellStyle name="汇总 3 15" xfId="6009"/>
    <cellStyle name="汇总 3 2" xfId="6010"/>
    <cellStyle name="汇总 3 2 10 2" xfId="6011"/>
    <cellStyle name="汇总 3 2 10 2 2" xfId="6012"/>
    <cellStyle name="汇总 3 2 11 2" xfId="6013"/>
    <cellStyle name="汇总 3 2 12" xfId="6014"/>
    <cellStyle name="汇总 3 2 12 2" xfId="6015"/>
    <cellStyle name="汇总 3 2 13" xfId="6016"/>
    <cellStyle name="汇总 3 2 2 2" xfId="6017"/>
    <cellStyle name="汇总 3 2 2 3" xfId="6018"/>
    <cellStyle name="汇总 3 2 2 3 3" xfId="6019"/>
    <cellStyle name="汇总 3 2 3 2" xfId="6020"/>
    <cellStyle name="汇总 3 2 3 2 2" xfId="6021"/>
    <cellStyle name="汇总 3 2 3 2 3" xfId="6022"/>
    <cellStyle name="汇总 3 2 3 2 4" xfId="6023"/>
    <cellStyle name="注释 3 2 2 10 2" xfId="6024"/>
    <cellStyle name="汇总 3 2 3 3" xfId="6025"/>
    <cellStyle name="汇总 3 2 3 3 3" xfId="6026"/>
    <cellStyle name="汇总 3 2 4" xfId="6027"/>
    <cellStyle name="汇总 3 2 4 2" xfId="6028"/>
    <cellStyle name="汇总 3 2 4 2 2" xfId="6029"/>
    <cellStyle name="汇总 3 2 4 2 2 2" xfId="6030"/>
    <cellStyle name="汇总 3 2 4 2 3" xfId="6031"/>
    <cellStyle name="汇总 3 2 4 2 4" xfId="6032"/>
    <cellStyle name="汇总 3 2 4 3" xfId="6033"/>
    <cellStyle name="汇总 3 2 4 3 2" xfId="6034"/>
    <cellStyle name="汇总 3 2 4 3 3" xfId="6035"/>
    <cellStyle name="汇总 3 2 5" xfId="6036"/>
    <cellStyle name="汇总 3 2 5 2" xfId="6037"/>
    <cellStyle name="汇总 3 2 5 2 2" xfId="6038"/>
    <cellStyle name="汇总 3 2 5 2 2 2" xfId="6039"/>
    <cellStyle name="汇总 3 2 5 2 3" xfId="6040"/>
    <cellStyle name="汇总 3 2 5 2 4" xfId="6041"/>
    <cellStyle name="汇总 3 2 5 3" xfId="6042"/>
    <cellStyle name="汇总 3 2 5 3 2" xfId="6043"/>
    <cellStyle name="汇总 3 2 5 3 3" xfId="6044"/>
    <cellStyle name="汇总 3 2 6" xfId="6045"/>
    <cellStyle name="汇总 3 2 6 2" xfId="6046"/>
    <cellStyle name="汇总 3 2 6 2 2" xfId="6047"/>
    <cellStyle name="汇总 3 2 6 2 3" xfId="6048"/>
    <cellStyle name="汇总 3 2 6 2 4" xfId="6049"/>
    <cellStyle name="汇总 3 2 6 3" xfId="6050"/>
    <cellStyle name="汇总 3 2 6 3 2" xfId="6051"/>
    <cellStyle name="汇总 3 2 6 3 3" xfId="6052"/>
    <cellStyle name="汇总 3 2 7" xfId="6053"/>
    <cellStyle name="汇总 3 2 7 2" xfId="6054"/>
    <cellStyle name="汇总 3 2 7 2 2" xfId="6055"/>
    <cellStyle name="汇总 3 2 7 2 2 2" xfId="6056"/>
    <cellStyle name="汇总 3 2 7 2 3" xfId="6057"/>
    <cellStyle name="汇总 3 2 7 3" xfId="6058"/>
    <cellStyle name="注释 2 5 2 2" xfId="6059"/>
    <cellStyle name="汇总 3 2 7 3 2" xfId="6060"/>
    <cellStyle name="注释 2 5 2 2 2" xfId="6061"/>
    <cellStyle name="汇总 3 2 7 3 3" xfId="6062"/>
    <cellStyle name="汇总 3 2 7 4" xfId="6063"/>
    <cellStyle name="注释 2 5 2 3" xfId="6064"/>
    <cellStyle name="汇总 3 2 7 4 2" xfId="6065"/>
    <cellStyle name="汇总 3 2 7 5" xfId="6066"/>
    <cellStyle name="注释 2 5 2 4" xfId="6067"/>
    <cellStyle name="汇总 3 2 7 6" xfId="6068"/>
    <cellStyle name="注释 2 5 2 5" xfId="6069"/>
    <cellStyle name="汇总 3 2 7 7" xfId="6070"/>
    <cellStyle name="汇总 3 2 8" xfId="6071"/>
    <cellStyle name="汇总 3 2 8 2" xfId="6072"/>
    <cellStyle name="汇总 3 2 8 2 2" xfId="6073"/>
    <cellStyle name="汇总 3 2 8 2 2 2" xfId="6074"/>
    <cellStyle name="汇总 3 2 8 2 3" xfId="6075"/>
    <cellStyle name="汇总 3 2 8 2 4" xfId="6076"/>
    <cellStyle name="汇总 3 2 8 3" xfId="6077"/>
    <cellStyle name="注释 2 5 3 2" xfId="6078"/>
    <cellStyle name="汇总 3 2 8 3 2" xfId="6079"/>
    <cellStyle name="汇总 3 2 8 3 3" xfId="6080"/>
    <cellStyle name="汇总 3 2 8 4" xfId="6081"/>
    <cellStyle name="注释 2 5 3 3" xfId="6082"/>
    <cellStyle name="汇总 3 2 8 4 2" xfId="6083"/>
    <cellStyle name="汇总 3 2 8 5" xfId="6084"/>
    <cellStyle name="注释 2 5 3 4" xfId="6085"/>
    <cellStyle name="汇总 3 2 8 6" xfId="6086"/>
    <cellStyle name="汇总 3 2 8 7" xfId="6087"/>
    <cellStyle name="汇总 3 2 9" xfId="6088"/>
    <cellStyle name="汇总 3 2 9 2" xfId="6089"/>
    <cellStyle name="汇总 3 2 9 2 2" xfId="6090"/>
    <cellStyle name="汇总 3 2 9 2 2 2" xfId="6091"/>
    <cellStyle name="汇总 3 2 9 2 3" xfId="6092"/>
    <cellStyle name="汇总 3 2 9 2 4" xfId="6093"/>
    <cellStyle name="汇总 3 2 9 3" xfId="6094"/>
    <cellStyle name="注释 2 5 4 2" xfId="6095"/>
    <cellStyle name="汇总 3 2 9 3 2" xfId="6096"/>
    <cellStyle name="汇总 3 2 9 3 3" xfId="6097"/>
    <cellStyle name="汇总 3 2 9 4" xfId="6098"/>
    <cellStyle name="汇总 3 2 9 4 2" xfId="6099"/>
    <cellStyle name="汇总 3 2 9 5" xfId="6100"/>
    <cellStyle name="汇总 3 2 9 6" xfId="6101"/>
    <cellStyle name="汇总 3 2 9 7" xfId="6102"/>
    <cellStyle name="汇总 3 3" xfId="6103"/>
    <cellStyle name="汇总 3 3 2 2 2" xfId="6104"/>
    <cellStyle name="汇总 3 3 4 2" xfId="6105"/>
    <cellStyle name="汇总 3 3 6" xfId="6106"/>
    <cellStyle name="汇总 3 3 7" xfId="6107"/>
    <cellStyle name="汇总 3 4 7" xfId="6108"/>
    <cellStyle name="汇总 3 5 2 2 2" xfId="6109"/>
    <cellStyle name="汇总 3 5 4 2" xfId="6110"/>
    <cellStyle name="汇总 3 5 6" xfId="6111"/>
    <cellStyle name="汇总 3 5 7" xfId="6112"/>
    <cellStyle name="汇总 3 6 2 2 2" xfId="6113"/>
    <cellStyle name="汇总 3 6 3 2" xfId="6114"/>
    <cellStyle name="汇总 3 7" xfId="6115"/>
    <cellStyle name="汇总 3 7 2 2 2" xfId="6116"/>
    <cellStyle name="汇总 3 8" xfId="6117"/>
    <cellStyle name="汇总 3 8 2 2 2" xfId="6118"/>
    <cellStyle name="汇总 3 8 7" xfId="6119"/>
    <cellStyle name="汇总 4 2" xfId="6120"/>
    <cellStyle name="汇总 4 3" xfId="6121"/>
    <cellStyle name="汇总 5 2" xfId="6122"/>
    <cellStyle name="汇总 5 3" xfId="6123"/>
    <cellStyle name="汇总 6" xfId="6124"/>
    <cellStyle name="汇总 7" xfId="6125"/>
    <cellStyle name="计算 2" xfId="6126"/>
    <cellStyle name="计算 2 2" xfId="6127"/>
    <cellStyle name="注释 2 6 6" xfId="6128"/>
    <cellStyle name="计算 2 2 12 2" xfId="6129"/>
    <cellStyle name="计算 2 3" xfId="6130"/>
    <cellStyle name="注释 2 6 7" xfId="6131"/>
    <cellStyle name="计算 2 2 13" xfId="6132"/>
    <cellStyle name="计算 2 2 14" xfId="6133"/>
    <cellStyle name="注释 2 2 2 3 2 2 2" xfId="6134"/>
    <cellStyle name="计算 2 2 15" xfId="6135"/>
    <cellStyle name="计算 2 2 3" xfId="6136"/>
    <cellStyle name="注释 3 2 2 2 8" xfId="6137"/>
    <cellStyle name="计算 2 2 3 2" xfId="6138"/>
    <cellStyle name="计算 2 2 3 2 2" xfId="6139"/>
    <cellStyle name="计算 2 2 3 2 4" xfId="6140"/>
    <cellStyle name="计算 2 2 3 3" xfId="6141"/>
    <cellStyle name="计算 2 2 3 3 2" xfId="6142"/>
    <cellStyle name="计算 2 2 3 4" xfId="6143"/>
    <cellStyle name="计算 2 2 3 4 2" xfId="6144"/>
    <cellStyle name="计算 2 2 3 6" xfId="6145"/>
    <cellStyle name="输入 2 2 3 4 2" xfId="6146"/>
    <cellStyle name="计算 2 2 3 7" xfId="6147"/>
    <cellStyle name="计算 2 2 4 2" xfId="6148"/>
    <cellStyle name="计算 2 2 4 2 2 2" xfId="6149"/>
    <cellStyle name="计算 2 2 4 3" xfId="6150"/>
    <cellStyle name="计算 2 2 4 4" xfId="6151"/>
    <cellStyle name="计算 2 2 4 5" xfId="6152"/>
    <cellStyle name="计算 2 2 4 6" xfId="6153"/>
    <cellStyle name="计算 2 2 4 7" xfId="6154"/>
    <cellStyle name="输入 2 2 5 2 2 2" xfId="6155"/>
    <cellStyle name="计算 2 2 5" xfId="6156"/>
    <cellStyle name="计算 2 2 5 2" xfId="6157"/>
    <cellStyle name="计算 2 2 5 2 2" xfId="6158"/>
    <cellStyle name="计算 2 2 5 2 2 2" xfId="6159"/>
    <cellStyle name="计算 2 2 5 2 4" xfId="6160"/>
    <cellStyle name="计算 2 2 5 3" xfId="6161"/>
    <cellStyle name="计算 2 2 5 3 2" xfId="6162"/>
    <cellStyle name="计算 2 2 5 4" xfId="6163"/>
    <cellStyle name="计算 2 2 5 4 2" xfId="6164"/>
    <cellStyle name="计算 2 2 5 5" xfId="6165"/>
    <cellStyle name="计算 2 2 5 6" xfId="6166"/>
    <cellStyle name="强调文字颜色 4 2 4 2 2" xfId="6167"/>
    <cellStyle name="计算 2 2 5 7" xfId="6168"/>
    <cellStyle name="计算 2 2 6" xfId="6169"/>
    <cellStyle name="计算 2 2 6 2" xfId="6170"/>
    <cellStyle name="计算 2 2 6 2 2" xfId="6171"/>
    <cellStyle name="计算 2 2 6 2 4" xfId="6172"/>
    <cellStyle name="计算 2 2 7" xfId="6173"/>
    <cellStyle name="计算 2 2 7 2" xfId="6174"/>
    <cellStyle name="计算 2 2 7 2 2" xfId="6175"/>
    <cellStyle name="计算 2 2 7 2 2 2" xfId="6176"/>
    <cellStyle name="输入 2 12" xfId="6177"/>
    <cellStyle name="计算 2 2 7 2 4" xfId="6178"/>
    <cellStyle name="计算 2 2 7 3 2" xfId="6179"/>
    <cellStyle name="计算 2 2 8" xfId="6180"/>
    <cellStyle name="注释 3 10 2" xfId="6181"/>
    <cellStyle name="计算 2 2 8 2" xfId="6182"/>
    <cellStyle name="注释 3 10 2 2" xfId="6183"/>
    <cellStyle name="计算 2 2 8 2 2" xfId="6184"/>
    <cellStyle name="注释 3 10 2 2 2" xfId="6185"/>
    <cellStyle name="计算 2 2 8 2 2 2" xfId="6186"/>
    <cellStyle name="计算 2 2 8 2 4" xfId="6187"/>
    <cellStyle name="计算 2 2 8 3 2" xfId="6188"/>
    <cellStyle name="计算 2 2 8 4 2" xfId="6189"/>
    <cellStyle name="计算 2 2 8 6" xfId="6190"/>
    <cellStyle name="计算 2 2 8 7" xfId="6191"/>
    <cellStyle name="计算 2 2 9" xfId="6192"/>
    <cellStyle name="注释 3 10 3" xfId="6193"/>
    <cellStyle name="计算 2 2 9 2 4" xfId="6194"/>
    <cellStyle name="计算 2 3 2 2 2" xfId="6195"/>
    <cellStyle name="计算 2 3 2 4" xfId="6196"/>
    <cellStyle name="计算 2 3 3 2" xfId="6197"/>
    <cellStyle name="计算 2 3 3 3" xfId="6198"/>
    <cellStyle name="计算 2 3 5" xfId="6199"/>
    <cellStyle name="计算 2 3 6" xfId="6200"/>
    <cellStyle name="计算 2 4" xfId="6201"/>
    <cellStyle name="注释 2 6 8" xfId="6202"/>
    <cellStyle name="计算 2 4 2 2" xfId="6203"/>
    <cellStyle name="输出 2 2 6 3" xfId="6204"/>
    <cellStyle name="计算 2 4 2 2 2" xfId="6205"/>
    <cellStyle name="输出 2 2 6 3 2" xfId="6206"/>
    <cellStyle name="计算 2 4 2 3" xfId="6207"/>
    <cellStyle name="输出 2 2 6 4" xfId="6208"/>
    <cellStyle name="计算 2 4 2 4" xfId="6209"/>
    <cellStyle name="输出 2 2 6 5" xfId="6210"/>
    <cellStyle name="计算 2 4 3 2" xfId="6211"/>
    <cellStyle name="输出 2 2 7 3" xfId="6212"/>
    <cellStyle name="计算 2 4 3 3" xfId="6213"/>
    <cellStyle name="输出 2 2 7 4" xfId="6214"/>
    <cellStyle name="计算 2 4 5" xfId="6215"/>
    <cellStyle name="计算 2 4 6" xfId="6216"/>
    <cellStyle name="计算 2 4 7" xfId="6217"/>
    <cellStyle name="计算 2 5 2 2 2" xfId="6218"/>
    <cellStyle name="注释 3 2 5 2 3" xfId="6219"/>
    <cellStyle name="计算 2 5 4" xfId="6220"/>
    <cellStyle name="计算 2 5 5" xfId="6221"/>
    <cellStyle name="计算 2 6" xfId="6222"/>
    <cellStyle name="计算 2 6 3" xfId="6223"/>
    <cellStyle name="注释 3 2 2 6 8" xfId="6224"/>
    <cellStyle name="计算 2 6 4" xfId="6225"/>
    <cellStyle name="计算 2 6 5" xfId="6226"/>
    <cellStyle name="计算 2 7" xfId="6227"/>
    <cellStyle name="计算 2 7 2" xfId="6228"/>
    <cellStyle name="注释 3 2 2 7 7" xfId="6229"/>
    <cellStyle name="计算 2 7 2 2" xfId="6230"/>
    <cellStyle name="注释 2 14 4" xfId="6231"/>
    <cellStyle name="计算 2 7 2 2 2" xfId="6232"/>
    <cellStyle name="计算 2 7 2 3" xfId="6233"/>
    <cellStyle name="计算 2 7 2 4" xfId="6234"/>
    <cellStyle name="计算 2 7 3" xfId="6235"/>
    <cellStyle name="注释 3 2 2 7 8" xfId="6236"/>
    <cellStyle name="计算 2 7 3 2" xfId="6237"/>
    <cellStyle name="注释 2 15 4" xfId="6238"/>
    <cellStyle name="计算 2 7 3 3" xfId="6239"/>
    <cellStyle name="注释 2 15 5" xfId="6240"/>
    <cellStyle name="计算 2 7 3 4" xfId="6241"/>
    <cellStyle name="计算 2 7 4" xfId="6242"/>
    <cellStyle name="计算 2 7 7" xfId="6243"/>
    <cellStyle name="输出 2 2 2 3 2" xfId="6244"/>
    <cellStyle name="计算 2 8" xfId="6245"/>
    <cellStyle name="计算 2 8 2" xfId="6246"/>
    <cellStyle name="注释 3 2 2 8 7" xfId="6247"/>
    <cellStyle name="计算 2 8 2 2" xfId="6248"/>
    <cellStyle name="计算 2 8 2 2 2" xfId="6249"/>
    <cellStyle name="计算 2 8 2 3" xfId="6250"/>
    <cellStyle name="输入 2 7 2 2 2" xfId="6251"/>
    <cellStyle name="计算 2 8 2 4" xfId="6252"/>
    <cellStyle name="计算 2 8 2 5" xfId="6253"/>
    <cellStyle name="计算 2 8 3" xfId="6254"/>
    <cellStyle name="注释 3 2 2 8 8" xfId="6255"/>
    <cellStyle name="计算 2 8 3 2" xfId="6256"/>
    <cellStyle name="计算 2 8 3 3" xfId="6257"/>
    <cellStyle name="计算 2 8 3 4" xfId="6258"/>
    <cellStyle name="计算 2 8 4" xfId="6259"/>
    <cellStyle name="计算 2 8 5" xfId="6260"/>
    <cellStyle name="计算 2 8 6" xfId="6261"/>
    <cellStyle name="计算 2 8 7" xfId="6262"/>
    <cellStyle name="输出 2 2 2 4 2" xfId="6263"/>
    <cellStyle name="计算 2 8 8" xfId="6264"/>
    <cellStyle name="注释 3 16 2" xfId="6265"/>
    <cellStyle name="计算 2 9 2 3" xfId="6266"/>
    <cellStyle name="计算 2 9 2 4" xfId="6267"/>
    <cellStyle name="计算 2 9 2 5" xfId="6268"/>
    <cellStyle name="计算 2 9 3 2" xfId="6269"/>
    <cellStyle name="计算 2 9 3 3" xfId="6270"/>
    <cellStyle name="计算 2 9 3 4" xfId="6271"/>
    <cellStyle name="计算 2 9 4 2" xfId="6272"/>
    <cellStyle name="计算 2 9 5" xfId="6273"/>
    <cellStyle name="计算 2 9 6" xfId="6274"/>
    <cellStyle name="计算 2 9 7" xfId="6275"/>
    <cellStyle name="计算 2 9 8" xfId="6276"/>
    <cellStyle name="计算 3 2" xfId="6277"/>
    <cellStyle name="注释 2 7 6" xfId="6278"/>
    <cellStyle name="注释 3 3 14" xfId="6279"/>
    <cellStyle name="计算 3 2 2" xfId="6280"/>
    <cellStyle name="计算 3 3" xfId="6281"/>
    <cellStyle name="注释 2 7 7" xfId="6282"/>
    <cellStyle name="注释 3 3 15" xfId="6283"/>
    <cellStyle name="计算 4 3" xfId="6284"/>
    <cellStyle name="注释 2 8 7" xfId="6285"/>
    <cellStyle name="检查单元格 2" xfId="6286"/>
    <cellStyle name="注释 2 2 8 5" xfId="6287"/>
    <cellStyle name="检查单元格 2 2" xfId="6288"/>
    <cellStyle name="检查单元格 2 2 2 2" xfId="6289"/>
    <cellStyle name="检查单元格 2 2 5" xfId="6290"/>
    <cellStyle name="检查单元格 2 3" xfId="6291"/>
    <cellStyle name="检查单元格 2 3 3" xfId="6292"/>
    <cellStyle name="检查单元格 2 3 4" xfId="6293"/>
    <cellStyle name="检查单元格 2 3 5" xfId="6294"/>
    <cellStyle name="检查单元格 2 4" xfId="6295"/>
    <cellStyle name="检查单元格 2 4 2" xfId="6296"/>
    <cellStyle name="检查单元格 2 4 2 2" xfId="6297"/>
    <cellStyle name="检查单元格 2 4 3" xfId="6298"/>
    <cellStyle name="检查单元格 2 4 4" xfId="6299"/>
    <cellStyle name="检查单元格 2 4 5" xfId="6300"/>
    <cellStyle name="检查单元格 2 5" xfId="6301"/>
    <cellStyle name="检查单元格 2 5 2" xfId="6302"/>
    <cellStyle name="检查单元格 2 6" xfId="6303"/>
    <cellStyle name="检查单元格 2 6 2" xfId="6304"/>
    <cellStyle name="检查单元格 2 7" xfId="6305"/>
    <cellStyle name="检查单元格 2 8" xfId="6306"/>
    <cellStyle name="检查单元格 2 9" xfId="6307"/>
    <cellStyle name="检查单元格 3" xfId="6308"/>
    <cellStyle name="注释 2 2 8 6" xfId="6309"/>
    <cellStyle name="检查单元格 3 2" xfId="6310"/>
    <cellStyle name="检查单元格 3 3" xfId="6311"/>
    <cellStyle name="检查单元格 3 4" xfId="6312"/>
    <cellStyle name="检查单元格 3 5" xfId="6313"/>
    <cellStyle name="检查单元格 3 6" xfId="6314"/>
    <cellStyle name="检查单元格 4 2" xfId="6315"/>
    <cellStyle name="检查单元格 4 3" xfId="6316"/>
    <cellStyle name="检查单元格 4 4" xfId="6317"/>
    <cellStyle name="检查单元格 5" xfId="6318"/>
    <cellStyle name="注释 2 2 8 8" xfId="6319"/>
    <cellStyle name="解释性文本 2 3 2 2" xfId="6320"/>
    <cellStyle name="注释 3 2 2 6 2 3" xfId="6321"/>
    <cellStyle name="解释性文本 2 3 3" xfId="6322"/>
    <cellStyle name="解释性文本 2 4 2" xfId="6323"/>
    <cellStyle name="解释性文本 2 4 2 2" xfId="6324"/>
    <cellStyle name="注释 3 2 2 7 2 3" xfId="6325"/>
    <cellStyle name="解释性文本 2 4 3" xfId="6326"/>
    <cellStyle name="解释性文本 2 5" xfId="6327"/>
    <cellStyle name="解释性文本 2 5 2" xfId="6328"/>
    <cellStyle name="解释性文本 2 5 3" xfId="6329"/>
    <cellStyle name="解释性文本 2 6" xfId="6330"/>
    <cellStyle name="解释性文本 2 6 2" xfId="6331"/>
    <cellStyle name="解释性文本 2 7" xfId="6332"/>
    <cellStyle name="输出 2 4 3 2" xfId="6333"/>
    <cellStyle name="解释性文本 2 8" xfId="6334"/>
    <cellStyle name="输出 2 4 3 3" xfId="6335"/>
    <cellStyle name="注释 3 2 2 6 4 2" xfId="6336"/>
    <cellStyle name="解释性文本 3 6" xfId="6337"/>
    <cellStyle name="解释性文本 4 4" xfId="6338"/>
    <cellStyle name="警告文本 2 2 2" xfId="6339"/>
    <cellStyle name="输入 2 2 6 7" xfId="6340"/>
    <cellStyle name="注释 2 2 2 7 4 2" xfId="6341"/>
    <cellStyle name="警告文本 2 2 2 2" xfId="6342"/>
    <cellStyle name="警告文本 2 2 2 3" xfId="6343"/>
    <cellStyle name="警告文本 2 2 2 4" xfId="6344"/>
    <cellStyle name="警告文本 2 2 2 6" xfId="6345"/>
    <cellStyle name="警告文本 2 2 3" xfId="6346"/>
    <cellStyle name="输入 2 2 6 8" xfId="6347"/>
    <cellStyle name="警告文本 2 2 3 2 2" xfId="6348"/>
    <cellStyle name="警告文本 2 2 3 3" xfId="6349"/>
    <cellStyle name="警告文本 2 2 3 5" xfId="6350"/>
    <cellStyle name="警告文本 2 2 3 6" xfId="6351"/>
    <cellStyle name="警告文本 2 2 4" xfId="6352"/>
    <cellStyle name="强调文字颜色 5 3 2" xfId="6353"/>
    <cellStyle name="警告文本 2 2 4 2" xfId="6354"/>
    <cellStyle name="强调文字颜色 5 3 2 2" xfId="6355"/>
    <cellStyle name="警告文本 2 2 4 2 2" xfId="6356"/>
    <cellStyle name="注释 2 2 7 6" xfId="6357"/>
    <cellStyle name="警告文本 2 2 4 3" xfId="6358"/>
    <cellStyle name="警告文本 2 2 4 4" xfId="6359"/>
    <cellStyle name="警告文本 2 2 4 5" xfId="6360"/>
    <cellStyle name="警告文本 2 2 5 4" xfId="6361"/>
    <cellStyle name="警告文本 2 2 6" xfId="6362"/>
    <cellStyle name="强调文字颜色 5 3 4" xfId="6363"/>
    <cellStyle name="警告文本 2 2 7" xfId="6364"/>
    <cellStyle name="强调文字颜色 5 3 5" xfId="6365"/>
    <cellStyle name="警告文本 2 2 8" xfId="6366"/>
    <cellStyle name="强调文字颜色 5 3 6" xfId="6367"/>
    <cellStyle name="注释 2 3 11 2" xfId="6368"/>
    <cellStyle name="警告文本 2 2 9" xfId="6369"/>
    <cellStyle name="注释 2 3 11 3" xfId="6370"/>
    <cellStyle name="警告文本 2 3 2" xfId="6371"/>
    <cellStyle name="输入 2 2 7 7" xfId="6372"/>
    <cellStyle name="警告文本 2 3 5" xfId="6373"/>
    <cellStyle name="强调文字颜色 5 4 3" xfId="6374"/>
    <cellStyle name="警告文本 2 3 6" xfId="6375"/>
    <cellStyle name="强调文字颜色 5 4 4" xfId="6376"/>
    <cellStyle name="警告文本 2 4" xfId="6377"/>
    <cellStyle name="注释 2 2 2 7 6" xfId="6378"/>
    <cellStyle name="警告文本 2 4 2" xfId="6379"/>
    <cellStyle name="链接单元格 2 2 4" xfId="6380"/>
    <cellStyle name="输入 2 2 8 7" xfId="6381"/>
    <cellStyle name="警告文本 2 4 4" xfId="6382"/>
    <cellStyle name="链接单元格 2 2 6" xfId="6383"/>
    <cellStyle name="警告文本 2 4 5" xfId="6384"/>
    <cellStyle name="注释 3 7 2 2 2" xfId="6385"/>
    <cellStyle name="警告文本 2 4 6" xfId="6386"/>
    <cellStyle name="警告文本 2 5" xfId="6387"/>
    <cellStyle name="注释 2 2 2 7 7" xfId="6388"/>
    <cellStyle name="警告文本 2 5 2" xfId="6389"/>
    <cellStyle name="链接单元格 2 3 4" xfId="6390"/>
    <cellStyle name="输入 2 2 9 7" xfId="6391"/>
    <cellStyle name="警告文本 2 5 2 2" xfId="6392"/>
    <cellStyle name="警告文本 2 5 3" xfId="6393"/>
    <cellStyle name="链接单元格 2 3 5" xfId="6394"/>
    <cellStyle name="输入 2 2 9 8" xfId="6395"/>
    <cellStyle name="警告文本 2 5 4" xfId="6396"/>
    <cellStyle name="链接单元格 2 3 6" xfId="6397"/>
    <cellStyle name="警告文本 2 5 5" xfId="6398"/>
    <cellStyle name="警告文本 2 6 3" xfId="6399"/>
    <cellStyle name="链接单元格 2 4 5" xfId="6400"/>
    <cellStyle name="警告文本 2 6 4" xfId="6401"/>
    <cellStyle name="警告文本 2 7" xfId="6402"/>
    <cellStyle name="警告文本 2 7 2" xfId="6403"/>
    <cellStyle name="链接单元格 2 5 4" xfId="6404"/>
    <cellStyle name="注释 2 2 5 2 5" xfId="6405"/>
    <cellStyle name="警告文本 2 8" xfId="6406"/>
    <cellStyle name="警告文本 2 9" xfId="6407"/>
    <cellStyle name="强调文字颜色 6 2 3 2" xfId="6408"/>
    <cellStyle name="警告文本 3 2" xfId="6409"/>
    <cellStyle name="注释 2 2 2 8 4" xfId="6410"/>
    <cellStyle name="警告文本 3 2 2 2" xfId="6411"/>
    <cellStyle name="警告文本 3 2 4" xfId="6412"/>
    <cellStyle name="强调文字颜色 6 3 2" xfId="6413"/>
    <cellStyle name="警告文本 3 2 6" xfId="6414"/>
    <cellStyle name="强调文字颜色 6 3 4" xfId="6415"/>
    <cellStyle name="警告文本 3 3" xfId="6416"/>
    <cellStyle name="注释 2 2 2 8 5" xfId="6417"/>
    <cellStyle name="警告文本 3 3 2" xfId="6418"/>
    <cellStyle name="注释 3 2 8 8" xfId="6419"/>
    <cellStyle name="警告文本 3 3 5" xfId="6420"/>
    <cellStyle name="强调文字颜色 6 4 3" xfId="6421"/>
    <cellStyle name="警告文本 3 3 6" xfId="6422"/>
    <cellStyle name="强调文字颜色 6 4 4" xfId="6423"/>
    <cellStyle name="警告文本 3 4" xfId="6424"/>
    <cellStyle name="注释 2 2 2 8 6" xfId="6425"/>
    <cellStyle name="警告文本 3 4 2" xfId="6426"/>
    <cellStyle name="注释 3 2 9 8" xfId="6427"/>
    <cellStyle name="警告文本 3 4 4" xfId="6428"/>
    <cellStyle name="警告文本 3 4 5" xfId="6429"/>
    <cellStyle name="警告文本 3 5 3" xfId="6430"/>
    <cellStyle name="警告文本 3 5 4" xfId="6431"/>
    <cellStyle name="警告文本 3 6 2" xfId="6432"/>
    <cellStyle name="警告文本 3 8" xfId="6433"/>
    <cellStyle name="警告文本 3 9" xfId="6434"/>
    <cellStyle name="强调文字颜色 6 2 4 2" xfId="6435"/>
    <cellStyle name="警告文本 4" xfId="6436"/>
    <cellStyle name="注释 3 8 2 2 2" xfId="6437"/>
    <cellStyle name="警告文本 4 2" xfId="6438"/>
    <cellStyle name="注释 2 2 2 9 4" xfId="6439"/>
    <cellStyle name="警告文本 4 2 2" xfId="6440"/>
    <cellStyle name="注释 2 2 2 9 4 2" xfId="6441"/>
    <cellStyle name="注释 3 3 7 8" xfId="6442"/>
    <cellStyle name="警告文本 4 3" xfId="6443"/>
    <cellStyle name="输出 2 2 10" xfId="6444"/>
    <cellStyle name="注释 2 2 2 9 5" xfId="6445"/>
    <cellStyle name="警告文本 4 4" xfId="6446"/>
    <cellStyle name="输出 2 2 11" xfId="6447"/>
    <cellStyle name="注释 2 2 2 9 6" xfId="6448"/>
    <cellStyle name="警告文本 5" xfId="6449"/>
    <cellStyle name="警告文本 5 2" xfId="6450"/>
    <cellStyle name="警告文本 5 3" xfId="6451"/>
    <cellStyle name="警告文本 5 4" xfId="6452"/>
    <cellStyle name="警告文本 6" xfId="6453"/>
    <cellStyle name="链接单元格 2 2" xfId="6454"/>
    <cellStyle name="链接单元格 2 2 2" xfId="6455"/>
    <cellStyle name="输入 2 2 8 5" xfId="6456"/>
    <cellStyle name="链接单元格 2 2 3" xfId="6457"/>
    <cellStyle name="输入 2 2 8 6" xfId="6458"/>
    <cellStyle name="链接单元格 2 3" xfId="6459"/>
    <cellStyle name="链接单元格 2 3 2" xfId="6460"/>
    <cellStyle name="输入 2 2 9 5" xfId="6461"/>
    <cellStyle name="链接单元格 2 3 2 2" xfId="6462"/>
    <cellStyle name="链接单元格 2 3 3" xfId="6463"/>
    <cellStyle name="输入 2 2 9 6" xfId="6464"/>
    <cellStyle name="链接单元格 2 4" xfId="6465"/>
    <cellStyle name="链接单元格 2 4 2" xfId="6466"/>
    <cellStyle name="链接单元格 2 4 2 2" xfId="6467"/>
    <cellStyle name="链接单元格 2 4 3" xfId="6468"/>
    <cellStyle name="链接单元格 2 5" xfId="6469"/>
    <cellStyle name="链接单元格 2 5 2" xfId="6470"/>
    <cellStyle name="注释 2 2 5 2 3" xfId="6471"/>
    <cellStyle name="链接单元格 2 5 3" xfId="6472"/>
    <cellStyle name="注释 2 2 5 2 4" xfId="6473"/>
    <cellStyle name="链接单元格 3 2" xfId="6474"/>
    <cellStyle name="链接单元格 3 2 2" xfId="6475"/>
    <cellStyle name="注释 2 3 16" xfId="6476"/>
    <cellStyle name="注释 3 2 9 6" xfId="6477"/>
    <cellStyle name="链接单元格 3 3" xfId="6478"/>
    <cellStyle name="链接单元格 3 4" xfId="6479"/>
    <cellStyle name="链接单元格 3 5" xfId="6480"/>
    <cellStyle name="链接单元格 4" xfId="6481"/>
    <cellStyle name="链接单元格 4 2" xfId="6482"/>
    <cellStyle name="链接单元格 4 3" xfId="6483"/>
    <cellStyle name="链接单元格 4 4" xfId="6484"/>
    <cellStyle name="链接单元格 5" xfId="6485"/>
    <cellStyle name="普通_laroux" xfId="6486"/>
    <cellStyle name="千位_laroux" xfId="6487"/>
    <cellStyle name="注释 2 3 12" xfId="6488"/>
    <cellStyle name="注释 3 2 9 2" xfId="6489"/>
    <cellStyle name="千位分隔 2 10" xfId="6490"/>
    <cellStyle name="千位分隔 2 11" xfId="6491"/>
    <cellStyle name="输入 2 11 2" xfId="6492"/>
    <cellStyle name="千位分隔 2 2 2" xfId="6493"/>
    <cellStyle name="千位分隔 2 2 2 2" xfId="6494"/>
    <cellStyle name="千位分隔 2 2 3" xfId="6495"/>
    <cellStyle name="千位分隔 2 2 4" xfId="6496"/>
    <cellStyle name="千位分隔 2 2 5" xfId="6497"/>
    <cellStyle name="千位分隔 2 2 6" xfId="6498"/>
    <cellStyle name="千位分隔 2 3 2" xfId="6499"/>
    <cellStyle name="千位分隔 2 3 2 2" xfId="6500"/>
    <cellStyle name="千位分隔 2 3 3" xfId="6501"/>
    <cellStyle name="千位分隔 2 3 4" xfId="6502"/>
    <cellStyle name="千位分隔 2 3 5" xfId="6503"/>
    <cellStyle name="千位分隔 2 4 6" xfId="6504"/>
    <cellStyle name="千位分隔 2 5" xfId="6505"/>
    <cellStyle name="千位分隔 2 5 2" xfId="6506"/>
    <cellStyle name="千位分隔 2 5 3" xfId="6507"/>
    <cellStyle name="千位分隔 2 5 4" xfId="6508"/>
    <cellStyle name="千位分隔 2 6 2" xfId="6509"/>
    <cellStyle name="千位分隔 2 6 2 2" xfId="6510"/>
    <cellStyle name="千位分隔 2 6 3" xfId="6511"/>
    <cellStyle name="千位分隔 2 6 4" xfId="6512"/>
    <cellStyle name="千位分隔 2 6 5" xfId="6513"/>
    <cellStyle name="千位分隔 2 9" xfId="6514"/>
    <cellStyle name="强调文字颜色 1 2 2 2" xfId="6515"/>
    <cellStyle name="强调文字颜色 1 2 2 2 2" xfId="6516"/>
    <cellStyle name="强调文字颜色 1 2 2 3" xfId="6517"/>
    <cellStyle name="强调文字颜色 1 2 4 5" xfId="6518"/>
    <cellStyle name="强调文字颜色 1 2 5 2" xfId="6519"/>
    <cellStyle name="强调文字颜色 1 2 5 3" xfId="6520"/>
    <cellStyle name="强调文字颜色 1 2 5 4" xfId="6521"/>
    <cellStyle name="强调文字颜色 1 2 6 2" xfId="6522"/>
    <cellStyle name="强调文字颜色 1 2 7" xfId="6523"/>
    <cellStyle name="强调文字颜色 1 2 8" xfId="6524"/>
    <cellStyle name="强调文字颜色 1 2 9" xfId="6525"/>
    <cellStyle name="强调文字颜色 1 3 2" xfId="6526"/>
    <cellStyle name="强调文字颜色 1 3 2 2" xfId="6527"/>
    <cellStyle name="强调文字颜色 1 3 3" xfId="6528"/>
    <cellStyle name="强调文字颜色 1 3 4" xfId="6529"/>
    <cellStyle name="强调文字颜色 1 3 5" xfId="6530"/>
    <cellStyle name="强调文字颜色 1 3 6" xfId="6531"/>
    <cellStyle name="强调文字颜色 1 4 2" xfId="6532"/>
    <cellStyle name="强调文字颜色 1 4 3" xfId="6533"/>
    <cellStyle name="强调文字颜色 1 4 4" xfId="6534"/>
    <cellStyle name="强调文字颜色 1 6" xfId="6535"/>
    <cellStyle name="强调文字颜色 2 2 2" xfId="6536"/>
    <cellStyle name="注释 2 2 2 4 3 4" xfId="6537"/>
    <cellStyle name="强调文字颜色 2 2 3" xfId="6538"/>
    <cellStyle name="强调文字颜色 2 2 4" xfId="6539"/>
    <cellStyle name="强调文字颜色 2 2 5" xfId="6540"/>
    <cellStyle name="强调文字颜色 2 2 6" xfId="6541"/>
    <cellStyle name="强调文字颜色 2 2 7" xfId="6542"/>
    <cellStyle name="强调文字颜色 2 2 8" xfId="6543"/>
    <cellStyle name="强调文字颜色 2 2 9" xfId="6544"/>
    <cellStyle name="强调文字颜色 2 3 2" xfId="6545"/>
    <cellStyle name="强调文字颜色 2 3 4" xfId="6546"/>
    <cellStyle name="强调文字颜色 2 3 5" xfId="6547"/>
    <cellStyle name="强调文字颜色 2 3 6" xfId="6548"/>
    <cellStyle name="强调文字颜色 2 4" xfId="6549"/>
    <cellStyle name="强调文字颜色 2 4 2" xfId="6550"/>
    <cellStyle name="强调文字颜色 2 4 3" xfId="6551"/>
    <cellStyle name="强调文字颜色 2 4 4" xfId="6552"/>
    <cellStyle name="强调文字颜色 2 5" xfId="6553"/>
    <cellStyle name="强调文字颜色 3 2 2 2" xfId="6554"/>
    <cellStyle name="强调文字颜色 3 2 2 2 2" xfId="6555"/>
    <cellStyle name="强调文字颜色 3 2 2 3" xfId="6556"/>
    <cellStyle name="强调文字颜色 3 2 2 4" xfId="6557"/>
    <cellStyle name="强调文字颜色 3 2 2 5" xfId="6558"/>
    <cellStyle name="强调文字颜色 3 2 2 6" xfId="6559"/>
    <cellStyle name="强调文字颜色 3 2 3 2" xfId="6560"/>
    <cellStyle name="强调文字颜色 3 2 3 2 2" xfId="6561"/>
    <cellStyle name="强调文字颜色 3 2 3 3" xfId="6562"/>
    <cellStyle name="强调文字颜色 3 2 3 4" xfId="6563"/>
    <cellStyle name="强调文字颜色 3 2 3 5" xfId="6564"/>
    <cellStyle name="强调文字颜色 3 2 3 6" xfId="6565"/>
    <cellStyle name="强调文字颜色 3 2 4" xfId="6566"/>
    <cellStyle name="强调文字颜色 3 2 4 2" xfId="6567"/>
    <cellStyle name="强调文字颜色 3 2 4 2 2" xfId="6568"/>
    <cellStyle name="强调文字颜色 3 2 4 3" xfId="6569"/>
    <cellStyle name="强调文字颜色 3 2 4 4" xfId="6570"/>
    <cellStyle name="强调文字颜色 3 2 4 5" xfId="6571"/>
    <cellStyle name="强调文字颜色 3 2 5 2" xfId="6572"/>
    <cellStyle name="强调文字颜色 3 2 5 3" xfId="6573"/>
    <cellStyle name="强调文字颜色 3 2 5 4" xfId="6574"/>
    <cellStyle name="强调文字颜色 3 2 6" xfId="6575"/>
    <cellStyle name="强调文字颜色 3 2 6 2" xfId="6576"/>
    <cellStyle name="强调文字颜色 3 2 7" xfId="6577"/>
    <cellStyle name="强调文字颜色 3 2 8" xfId="6578"/>
    <cellStyle name="强调文字颜色 3 2 9" xfId="6579"/>
    <cellStyle name="强调文字颜色 4 2 2" xfId="6580"/>
    <cellStyle name="注释 2 2 2 6 3 4" xfId="6581"/>
    <cellStyle name="强调文字颜色 4 2 2 2" xfId="6582"/>
    <cellStyle name="强调文字颜色 4 2 2 2 2" xfId="6583"/>
    <cellStyle name="强调文字颜色 4 2 2 3" xfId="6584"/>
    <cellStyle name="强调文字颜色 4 2 2 4" xfId="6585"/>
    <cellStyle name="强调文字颜色 4 2 2 5" xfId="6586"/>
    <cellStyle name="强调文字颜色 4 2 3" xfId="6587"/>
    <cellStyle name="强调文字颜色 4 2 3 2" xfId="6588"/>
    <cellStyle name="输入 2 2 2 6" xfId="6589"/>
    <cellStyle name="强调文字颜色 4 2 3 2 2" xfId="6590"/>
    <cellStyle name="强调文字颜色 4 2 3 3" xfId="6591"/>
    <cellStyle name="输入 2 2 2 7" xfId="6592"/>
    <cellStyle name="强调文字颜色 4 2 3 5" xfId="6593"/>
    <cellStyle name="强调文字颜色 4 2 3 6" xfId="6594"/>
    <cellStyle name="强调文字颜色 4 2 4" xfId="6595"/>
    <cellStyle name="强调文字颜色 4 2 4 2" xfId="6596"/>
    <cellStyle name="输入 2 2 3 6" xfId="6597"/>
    <cellStyle name="强调文字颜色 4 2 4 3" xfId="6598"/>
    <cellStyle name="输入 2 2 3 7" xfId="6599"/>
    <cellStyle name="强调文字颜色 4 2 4 4" xfId="6600"/>
    <cellStyle name="输入 2 2 3 8" xfId="6601"/>
    <cellStyle name="强调文字颜色 4 2 4 5" xfId="6602"/>
    <cellStyle name="强调文字颜色 4 2 5 2" xfId="6603"/>
    <cellStyle name="输入 2 2 4 6" xfId="6604"/>
    <cellStyle name="强调文字颜色 4 2 5 3" xfId="6605"/>
    <cellStyle name="输入 2 2 4 7" xfId="6606"/>
    <cellStyle name="注释 2 2 2 7 2 2" xfId="6607"/>
    <cellStyle name="强调文字颜色 4 2 5 4" xfId="6608"/>
    <cellStyle name="输入 2 2 4 8" xfId="6609"/>
    <cellStyle name="注释 2 2 2 7 2 3" xfId="6610"/>
    <cellStyle name="强调文字颜色 4 2 6" xfId="6611"/>
    <cellStyle name="强调文字颜色 4 2 6 2" xfId="6612"/>
    <cellStyle name="输入 2 2 5 6" xfId="6613"/>
    <cellStyle name="强调文字颜色 4 2 7" xfId="6614"/>
    <cellStyle name="强调文字颜色 4 2 8" xfId="6615"/>
    <cellStyle name="强调文字颜色 4 2 9" xfId="6616"/>
    <cellStyle name="强调文字颜色 4 3" xfId="6617"/>
    <cellStyle name="强调文字颜色 4 3 2" xfId="6618"/>
    <cellStyle name="强调文字颜色 4 3 2 2" xfId="6619"/>
    <cellStyle name="注释 3 2 2 7" xfId="6620"/>
    <cellStyle name="强调文字颜色 4 4" xfId="6621"/>
    <cellStyle name="强调文字颜色 4 5" xfId="6622"/>
    <cellStyle name="强调文字颜色 4 6" xfId="6623"/>
    <cellStyle name="强调文字颜色 5 2 2" xfId="6624"/>
    <cellStyle name="注释 2 2 2 7 3 4" xfId="6625"/>
    <cellStyle name="强调文字颜色 5 2 2 2 2" xfId="6626"/>
    <cellStyle name="强调文字颜色 5 2 2 3" xfId="6627"/>
    <cellStyle name="强调文字颜色 5 2 2 4" xfId="6628"/>
    <cellStyle name="强调文字颜色 5 2 2 6" xfId="6629"/>
    <cellStyle name="强调文字颜色 5 2 3" xfId="6630"/>
    <cellStyle name="强调文字颜色 5 2 3 2 2" xfId="6631"/>
    <cellStyle name="强调文字颜色 5 2 3 4" xfId="6632"/>
    <cellStyle name="强调文字颜色 5 2 3 6" xfId="6633"/>
    <cellStyle name="强调文字颜色 5 2 4" xfId="6634"/>
    <cellStyle name="强调文字颜色 5 2 4 2" xfId="6635"/>
    <cellStyle name="强调文字颜色 5 2 4 2 2" xfId="6636"/>
    <cellStyle name="输入 2 6 8" xfId="6637"/>
    <cellStyle name="强调文字颜色 5 2 4 3" xfId="6638"/>
    <cellStyle name="强调文字颜色 5 2 4 4" xfId="6639"/>
    <cellStyle name="强调文字颜色 5 2 4 5" xfId="6640"/>
    <cellStyle name="强调文字颜色 5 2 5 2" xfId="6641"/>
    <cellStyle name="强调文字颜色 5 2 5 3" xfId="6642"/>
    <cellStyle name="强调文字颜色 5 2 5 4" xfId="6643"/>
    <cellStyle name="强调文字颜色 5 2 6" xfId="6644"/>
    <cellStyle name="注释 2 3 10 2" xfId="6645"/>
    <cellStyle name="强调文字颜色 5 2 6 2" xfId="6646"/>
    <cellStyle name="注释 2 3 10 2 2" xfId="6647"/>
    <cellStyle name="强调文字颜色 5 2 7" xfId="6648"/>
    <cellStyle name="注释 2 3 10 3" xfId="6649"/>
    <cellStyle name="强调文字颜色 5 2 8" xfId="6650"/>
    <cellStyle name="注释 2 3 10 4" xfId="6651"/>
    <cellStyle name="强调文字颜色 5 2 9" xfId="6652"/>
    <cellStyle name="注释 2 3 10 5" xfId="6653"/>
    <cellStyle name="强调文字颜色 5 3" xfId="6654"/>
    <cellStyle name="强调文字颜色 5 4" xfId="6655"/>
    <cellStyle name="强调文字颜色 5 5" xfId="6656"/>
    <cellStyle name="强调文字颜色 5 6" xfId="6657"/>
    <cellStyle name="强调文字颜色 6 2" xfId="6658"/>
    <cellStyle name="强调文字颜色 6 2 2" xfId="6659"/>
    <cellStyle name="注释 2 2 2 8 3 4" xfId="6660"/>
    <cellStyle name="强调文字颜色 6 2 2 5" xfId="6661"/>
    <cellStyle name="强调文字颜色 6 2 2 6" xfId="6662"/>
    <cellStyle name="强调文字颜色 6 2 3" xfId="6663"/>
    <cellStyle name="强调文字颜色 6 2 3 2 2" xfId="6664"/>
    <cellStyle name="强调文字颜色 6 2 3 3" xfId="6665"/>
    <cellStyle name="强调文字颜色 6 2 3 4" xfId="6666"/>
    <cellStyle name="强调文字颜色 6 2 3 5" xfId="6667"/>
    <cellStyle name="强调文字颜色 6 2 4" xfId="6668"/>
    <cellStyle name="强调文字颜色 6 2 4 2 2" xfId="6669"/>
    <cellStyle name="适中 3 3" xfId="6670"/>
    <cellStyle name="强调文字颜色 6 2 4 3" xfId="6671"/>
    <cellStyle name="强调文字颜色 6 2 4 4" xfId="6672"/>
    <cellStyle name="强调文字颜色 6 2 4 5" xfId="6673"/>
    <cellStyle name="强调文字颜色 6 2 5" xfId="6674"/>
    <cellStyle name="强调文字颜色 6 2 5 2" xfId="6675"/>
    <cellStyle name="强调文字颜色 6 2 5 3" xfId="6676"/>
    <cellStyle name="强调文字颜色 6 2 5 4" xfId="6677"/>
    <cellStyle name="强调文字颜色 6 2 6" xfId="6678"/>
    <cellStyle name="强调文字颜色 6 2 6 2" xfId="6679"/>
    <cellStyle name="强调文字颜色 6 2 7" xfId="6680"/>
    <cellStyle name="强调文字颜色 6 2 8" xfId="6681"/>
    <cellStyle name="强调文字颜色 6 2 9" xfId="6682"/>
    <cellStyle name="强调文字颜色 6 3" xfId="6683"/>
    <cellStyle name="强调文字颜色 6 3 2 2" xfId="6684"/>
    <cellStyle name="强调文字颜色 6 3 5" xfId="6685"/>
    <cellStyle name="强调文字颜色 6 3 6" xfId="6686"/>
    <cellStyle name="强调文字颜色 6 4" xfId="6687"/>
    <cellStyle name="强调文字颜色 6 5" xfId="6688"/>
    <cellStyle name="强调文字颜色 6 6" xfId="6689"/>
    <cellStyle name="适中 2 2" xfId="6690"/>
    <cellStyle name="注释 2 2 6 3 4" xfId="6691"/>
    <cellStyle name="适中 2 2 2" xfId="6692"/>
    <cellStyle name="适中 2 2 2 2" xfId="6693"/>
    <cellStyle name="适中 2 2 3" xfId="6694"/>
    <cellStyle name="适中 2 2 4" xfId="6695"/>
    <cellStyle name="适中 2 2 5" xfId="6696"/>
    <cellStyle name="适中 2 3" xfId="6697"/>
    <cellStyle name="适中 2 3 2" xfId="6698"/>
    <cellStyle name="适中 2 4" xfId="6699"/>
    <cellStyle name="适中 2 4 2 2" xfId="6700"/>
    <cellStyle name="适中 2 4 3" xfId="6701"/>
    <cellStyle name="适中 2 4 4" xfId="6702"/>
    <cellStyle name="适中 2 4 5" xfId="6703"/>
    <cellStyle name="适中 2 5" xfId="6704"/>
    <cellStyle name="适中 2 5 2" xfId="6705"/>
    <cellStyle name="适中 2 5 3" xfId="6706"/>
    <cellStyle name="适中 2 5 4" xfId="6707"/>
    <cellStyle name="适中 2 6" xfId="6708"/>
    <cellStyle name="适中 2 7" xfId="6709"/>
    <cellStyle name="适中 2 8" xfId="6710"/>
    <cellStyle name="适中 2 9" xfId="6711"/>
    <cellStyle name="适中 3 2" xfId="6712"/>
    <cellStyle name="适中 3 4" xfId="6713"/>
    <cellStyle name="适中 3 5" xfId="6714"/>
    <cellStyle name="适中 4 2" xfId="6715"/>
    <cellStyle name="适中 4 3" xfId="6716"/>
    <cellStyle name="适中 4 4" xfId="6717"/>
    <cellStyle name="适中 5" xfId="6718"/>
    <cellStyle name="输出 2 2" xfId="6719"/>
    <cellStyle name="输出 2 2 2" xfId="6720"/>
    <cellStyle name="输出 2 2 2 2 2 2" xfId="6721"/>
    <cellStyle name="输出 2 2 2 2 5" xfId="6722"/>
    <cellStyle name="注释 3 14 4" xfId="6723"/>
    <cellStyle name="输出 2 2 2 3 3" xfId="6724"/>
    <cellStyle name="注释 3 15 2" xfId="6725"/>
    <cellStyle name="输出 2 2 2 3 4" xfId="6726"/>
    <cellStyle name="输出 2 2 2 4" xfId="6727"/>
    <cellStyle name="注释 3 2 2 4 3 3" xfId="6728"/>
    <cellStyle name="输出 2 2 2 5" xfId="6729"/>
    <cellStyle name="注释 3 2 2 4 3 4" xfId="6730"/>
    <cellStyle name="输出 2 2 2 6" xfId="6731"/>
    <cellStyle name="输出 2 2 2 7" xfId="6732"/>
    <cellStyle name="输出 2 2 2 8" xfId="6733"/>
    <cellStyle name="输出 2 2 3" xfId="6734"/>
    <cellStyle name="输出 2 2 3 2 2" xfId="6735"/>
    <cellStyle name="输出 2 2 3 2 2 2" xfId="6736"/>
    <cellStyle name="输出 2 2 3 2 3" xfId="6737"/>
    <cellStyle name="输出 2 2 3 2 4" xfId="6738"/>
    <cellStyle name="输出 2 2 3 2 5" xfId="6739"/>
    <cellStyle name="输出 2 2 3 3" xfId="6740"/>
    <cellStyle name="注释 3 2 2 4 4 2" xfId="6741"/>
    <cellStyle name="输出 2 2 3 3 2" xfId="6742"/>
    <cellStyle name="输出 2 2 3 3 3" xfId="6743"/>
    <cellStyle name="输出 2 2 3 3 4" xfId="6744"/>
    <cellStyle name="输出 2 2 3 4" xfId="6745"/>
    <cellStyle name="输出 2 2 3 4 2" xfId="6746"/>
    <cellStyle name="输出 2 2 3 5" xfId="6747"/>
    <cellStyle name="输出 2 2 3 6" xfId="6748"/>
    <cellStyle name="输出 2 2 3 7" xfId="6749"/>
    <cellStyle name="输出 2 2 3 8" xfId="6750"/>
    <cellStyle name="输出 2 2 7 2 2" xfId="6751"/>
    <cellStyle name="输出 2 2 4" xfId="6752"/>
    <cellStyle name="输出 2 2 4 2" xfId="6753"/>
    <cellStyle name="输出 2 2 4 2 2" xfId="6754"/>
    <cellStyle name="输出 2 2 4 2 2 2" xfId="6755"/>
    <cellStyle name="输出 2 2 4 2 3" xfId="6756"/>
    <cellStyle name="输出 2 2 4 2 4" xfId="6757"/>
    <cellStyle name="输出 2 2 4 2 5" xfId="6758"/>
    <cellStyle name="输出 2 2 4 3" xfId="6759"/>
    <cellStyle name="输出 2 2 4 3 2" xfId="6760"/>
    <cellStyle name="输出 2 2 4 3 4" xfId="6761"/>
    <cellStyle name="输出 2 2 4 4" xfId="6762"/>
    <cellStyle name="输出 2 2 4 4 2" xfId="6763"/>
    <cellStyle name="输入 2 2 2 2 3" xfId="6764"/>
    <cellStyle name="输出 2 2 4 5" xfId="6765"/>
    <cellStyle name="输出 2 2 4 6" xfId="6766"/>
    <cellStyle name="输出 2 2 4 7" xfId="6767"/>
    <cellStyle name="输出 2 2 4 8" xfId="6768"/>
    <cellStyle name="输出 2 2 5" xfId="6769"/>
    <cellStyle name="输出 2 2 5 2" xfId="6770"/>
    <cellStyle name="输出 2 2 5 2 2" xfId="6771"/>
    <cellStyle name="输出 2 2 5 2 2 2" xfId="6772"/>
    <cellStyle name="输出 2 2 5 2 3" xfId="6773"/>
    <cellStyle name="输出 2 2 5 2 4" xfId="6774"/>
    <cellStyle name="输出 2 2 5 3 2" xfId="6775"/>
    <cellStyle name="输出 2 2 5 3 3" xfId="6776"/>
    <cellStyle name="输出 2 2 5 3 4" xfId="6777"/>
    <cellStyle name="输出 2 2 5 4" xfId="6778"/>
    <cellStyle name="输出 2 2 5 4 2" xfId="6779"/>
    <cellStyle name="输入 2 2 3 2 3" xfId="6780"/>
    <cellStyle name="输出 2 2 5 5" xfId="6781"/>
    <cellStyle name="输出 2 2 5 6" xfId="6782"/>
    <cellStyle name="输出 2 2 5 7" xfId="6783"/>
    <cellStyle name="输入 2 2 5 2 2" xfId="6784"/>
    <cellStyle name="输出 2 2 5 8" xfId="6785"/>
    <cellStyle name="输入 2 2 5 2 3" xfId="6786"/>
    <cellStyle name="输出 2 2 6" xfId="6787"/>
    <cellStyle name="输出 2 2 6 2" xfId="6788"/>
    <cellStyle name="输出 2 2 6 3 3" xfId="6789"/>
    <cellStyle name="输出 2 2 6 3 4" xfId="6790"/>
    <cellStyle name="输出 2 2 6 4 2" xfId="6791"/>
    <cellStyle name="输入 2 2 4 2 3" xfId="6792"/>
    <cellStyle name="输出 2 2 6 6" xfId="6793"/>
    <cellStyle name="输出 2 2 6 7" xfId="6794"/>
    <cellStyle name="输入 2 2 5 3 2" xfId="6795"/>
    <cellStyle name="输出 2 2 6 8" xfId="6796"/>
    <cellStyle name="输入 2 2 5 3 3" xfId="6797"/>
    <cellStyle name="输出 2 2 7" xfId="6798"/>
    <cellStyle name="输出 2 2 7 2" xfId="6799"/>
    <cellStyle name="输出 2 2 7 5" xfId="6800"/>
    <cellStyle name="输出 2 3" xfId="6801"/>
    <cellStyle name="输出 2 3 2" xfId="6802"/>
    <cellStyle name="输出 2 3 2 2" xfId="6803"/>
    <cellStyle name="输出 2 3 2 5" xfId="6804"/>
    <cellStyle name="注释 3 2 2 5 3 4" xfId="6805"/>
    <cellStyle name="输出 2 3 3" xfId="6806"/>
    <cellStyle name="输出 2 3 3 3" xfId="6807"/>
    <cellStyle name="注释 3 2 2 5 4 2" xfId="6808"/>
    <cellStyle name="输出 2 4" xfId="6809"/>
    <cellStyle name="输出 2 4 2" xfId="6810"/>
    <cellStyle name="输出 2 4 2 2" xfId="6811"/>
    <cellStyle name="输出 2 4 2 3" xfId="6812"/>
    <cellStyle name="注释 3 2 2 6 3 2" xfId="6813"/>
    <cellStyle name="输出 2 4 2 4" xfId="6814"/>
    <cellStyle name="注释 3 2 2 6 3 3" xfId="6815"/>
    <cellStyle name="输出 2 4 2 5" xfId="6816"/>
    <cellStyle name="注释 3 2 2 6 3 4" xfId="6817"/>
    <cellStyle name="输出 2 4 3" xfId="6818"/>
    <cellStyle name="输出 2 5" xfId="6819"/>
    <cellStyle name="输出 2 5 2" xfId="6820"/>
    <cellStyle name="输出 2 5 2 2" xfId="6821"/>
    <cellStyle name="注释 2 10 3" xfId="6822"/>
    <cellStyle name="输出 2 5 2 4" xfId="6823"/>
    <cellStyle name="注释 2 10 5" xfId="6824"/>
    <cellStyle name="注释 3 2 2 7 3 3" xfId="6825"/>
    <cellStyle name="输出 2 5 2 5" xfId="6826"/>
    <cellStyle name="注释 2 10 6" xfId="6827"/>
    <cellStyle name="注释 3 2 2 7 3 4" xfId="6828"/>
    <cellStyle name="输出 2 5 3" xfId="6829"/>
    <cellStyle name="输出 2 5 3 2" xfId="6830"/>
    <cellStyle name="注释 2 11 3" xfId="6831"/>
    <cellStyle name="输出 2 5 3 3" xfId="6832"/>
    <cellStyle name="注释 2 11 4" xfId="6833"/>
    <cellStyle name="注释 3 2 2 7 4 2" xfId="6834"/>
    <cellStyle name="输出 2 6 2" xfId="6835"/>
    <cellStyle name="输出 2 6 2 2" xfId="6836"/>
    <cellStyle name="输出 2 6 3" xfId="6837"/>
    <cellStyle name="输出 2 8" xfId="6838"/>
    <cellStyle name="输出 2 8 2" xfId="6839"/>
    <cellStyle name="输出 2 8 2 2" xfId="6840"/>
    <cellStyle name="输出 2 9" xfId="6841"/>
    <cellStyle name="输出 2 9 2" xfId="6842"/>
    <cellStyle name="输出 2 9 3" xfId="6843"/>
    <cellStyle name="输出 3" xfId="6844"/>
    <cellStyle name="输出 3 2" xfId="6845"/>
    <cellStyle name="输出 3 2 2" xfId="6846"/>
    <cellStyle name="输出 3 4" xfId="6847"/>
    <cellStyle name="输出 3 5" xfId="6848"/>
    <cellStyle name="输出 4" xfId="6849"/>
    <cellStyle name="输出 5" xfId="6850"/>
    <cellStyle name="输入 2 10" xfId="6851"/>
    <cellStyle name="输入 2 10 2" xfId="6852"/>
    <cellStyle name="输入 2 10 2 2" xfId="6853"/>
    <cellStyle name="输入 2 10 3" xfId="6854"/>
    <cellStyle name="输入 2 11" xfId="6855"/>
    <cellStyle name="输入 2 11 3" xfId="6856"/>
    <cellStyle name="输入 2 12 2" xfId="6857"/>
    <cellStyle name="注释 2 2 3 2 4" xfId="6858"/>
    <cellStyle name="输入 2 12 2 2" xfId="6859"/>
    <cellStyle name="输入 2 12 3" xfId="6860"/>
    <cellStyle name="注释 2 2 3 2 5" xfId="6861"/>
    <cellStyle name="输入 2 12 5" xfId="6862"/>
    <cellStyle name="输入 2 13" xfId="6863"/>
    <cellStyle name="输入 2 13 2" xfId="6864"/>
    <cellStyle name="注释 2 2 3 3 4" xfId="6865"/>
    <cellStyle name="输入 2 13 3" xfId="6866"/>
    <cellStyle name="输入 2 13 4" xfId="6867"/>
    <cellStyle name="输入 2 14" xfId="6868"/>
    <cellStyle name="输入 2 14 2" xfId="6869"/>
    <cellStyle name="输入 2 15" xfId="6870"/>
    <cellStyle name="输入 2 16" xfId="6871"/>
    <cellStyle name="输入 2 2 2 2" xfId="6872"/>
    <cellStyle name="输入 2 2 2 2 2" xfId="6873"/>
    <cellStyle name="输入 2 2 2 2 5" xfId="6874"/>
    <cellStyle name="输入 2 2 2 3" xfId="6875"/>
    <cellStyle name="输入 2 2 2 3 2" xfId="6876"/>
    <cellStyle name="输入 2 2 2 3 3" xfId="6877"/>
    <cellStyle name="输入 2 2 2 3 4" xfId="6878"/>
    <cellStyle name="输入 2 2 2 4" xfId="6879"/>
    <cellStyle name="输入 2 2 2 4 2" xfId="6880"/>
    <cellStyle name="输入 2 2 2 5" xfId="6881"/>
    <cellStyle name="输入 2 2 3" xfId="6882"/>
    <cellStyle name="输入 2 2 3 2" xfId="6883"/>
    <cellStyle name="输入 2 2 3 2 2" xfId="6884"/>
    <cellStyle name="输入 2 2 3 2 2 2" xfId="6885"/>
    <cellStyle name="输入 2 2 3 2 4" xfId="6886"/>
    <cellStyle name="输入 2 2 3 2 5" xfId="6887"/>
    <cellStyle name="输入 2 2 3 3" xfId="6888"/>
    <cellStyle name="输入 2 2 3 4" xfId="6889"/>
    <cellStyle name="输入 2 2 3 5" xfId="6890"/>
    <cellStyle name="输入 2 2 4" xfId="6891"/>
    <cellStyle name="输入 2 2 4 2 2" xfId="6892"/>
    <cellStyle name="输入 2 2 4 2 2 2" xfId="6893"/>
    <cellStyle name="输入 2 2 4 3 2" xfId="6894"/>
    <cellStyle name="输入 2 2 4 3 3" xfId="6895"/>
    <cellStyle name="输入 2 2 4 3 4" xfId="6896"/>
    <cellStyle name="输入 2 2 4 4" xfId="6897"/>
    <cellStyle name="输入 2 2 4 4 2" xfId="6898"/>
    <cellStyle name="输入 2 2 4 5" xfId="6899"/>
    <cellStyle name="输入 2 2 5" xfId="6900"/>
    <cellStyle name="输入 2 2 5 2 4" xfId="6901"/>
    <cellStyle name="输入 2 2 5 2 5" xfId="6902"/>
    <cellStyle name="输入 2 2 5 3" xfId="6903"/>
    <cellStyle name="输入 2 2 5 3 4" xfId="6904"/>
    <cellStyle name="输入 2 2 5 4" xfId="6905"/>
    <cellStyle name="输入 2 2 5 4 2" xfId="6906"/>
    <cellStyle name="输入 2 2 5 5" xfId="6907"/>
    <cellStyle name="输入 2 2 5 8" xfId="6908"/>
    <cellStyle name="注释 2 2 2 7 3 3" xfId="6909"/>
    <cellStyle name="输入 2 2 6" xfId="6910"/>
    <cellStyle name="输入 2 2 6 2" xfId="6911"/>
    <cellStyle name="输入 2 2 6 2 2" xfId="6912"/>
    <cellStyle name="输入 2 2 6 2 2 2" xfId="6913"/>
    <cellStyle name="输入 2 2 6 2 3" xfId="6914"/>
    <cellStyle name="输入 2 2 6 2 4" xfId="6915"/>
    <cellStyle name="输入 2 2 6 3" xfId="6916"/>
    <cellStyle name="输入 2 2 6 3 3" xfId="6917"/>
    <cellStyle name="输入 2 2 6 3 4" xfId="6918"/>
    <cellStyle name="输入 2 2 6 4" xfId="6919"/>
    <cellStyle name="输入 2 2 6 4 2" xfId="6920"/>
    <cellStyle name="输入 2 2 6 5" xfId="6921"/>
    <cellStyle name="输入 2 2 6 6" xfId="6922"/>
    <cellStyle name="输入 2 2 7" xfId="6923"/>
    <cellStyle name="输入 2 2 7 2" xfId="6924"/>
    <cellStyle name="输入 2 2 7 2 3" xfId="6925"/>
    <cellStyle name="输入 2 2 7 2 5" xfId="6926"/>
    <cellStyle name="输入 2 2 7 3" xfId="6927"/>
    <cellStyle name="输入 2 2 7 3 2" xfId="6928"/>
    <cellStyle name="输入 2 2 7 3 3" xfId="6929"/>
    <cellStyle name="输入 2 2 7 3 4" xfId="6930"/>
    <cellStyle name="输入 2 2 7 4" xfId="6931"/>
    <cellStyle name="输入 2 2 7 4 2" xfId="6932"/>
    <cellStyle name="输入 2 2 7 5" xfId="6933"/>
    <cellStyle name="输入 2 2 7 6" xfId="6934"/>
    <cellStyle name="输入 2 2 8 2" xfId="6935"/>
    <cellStyle name="输入 2 2 8 2 2" xfId="6936"/>
    <cellStyle name="输入 2 2 8 2 3" xfId="6937"/>
    <cellStyle name="输入 2 2 8 2 4" xfId="6938"/>
    <cellStyle name="输入 2 2 8 2 5" xfId="6939"/>
    <cellStyle name="输入 2 2 8 3" xfId="6940"/>
    <cellStyle name="输入 2 2 8 3 2" xfId="6941"/>
    <cellStyle name="输入 2 2 8 3 4" xfId="6942"/>
    <cellStyle name="输入 2 2 8 4" xfId="6943"/>
    <cellStyle name="输入 2 2 9 2 2" xfId="6944"/>
    <cellStyle name="输入 2 2 9 2 2 2" xfId="6945"/>
    <cellStyle name="输入 2 2 9 3 2" xfId="6946"/>
    <cellStyle name="输入 2 2 9 4 2" xfId="6947"/>
    <cellStyle name="输入 2 3 2" xfId="6948"/>
    <cellStyle name="输入 2 3 2 2" xfId="6949"/>
    <cellStyle name="注释 3 2 3 3" xfId="6950"/>
    <cellStyle name="输入 2 3 2 2 2" xfId="6951"/>
    <cellStyle name="注释 3 2 3 3 2" xfId="6952"/>
    <cellStyle name="输入 2 3 3" xfId="6953"/>
    <cellStyle name="输入 2 3 3 2" xfId="6954"/>
    <cellStyle name="注释 2 2 13" xfId="6955"/>
    <cellStyle name="注释 3 2 4 3" xfId="6956"/>
    <cellStyle name="输入 2 3 3 4" xfId="6957"/>
    <cellStyle name="注释 2 2 15" xfId="6958"/>
    <cellStyle name="注释 3 2 4 5" xfId="6959"/>
    <cellStyle name="输入 2 3 4" xfId="6960"/>
    <cellStyle name="输入 2 3 4 2" xfId="6961"/>
    <cellStyle name="注释 3 2 5 3" xfId="6962"/>
    <cellStyle name="输入 2 3 5" xfId="6963"/>
    <cellStyle name="输入 2 3 6" xfId="6964"/>
    <cellStyle name="输入 2 3 7" xfId="6965"/>
    <cellStyle name="输入 2 3 8" xfId="6966"/>
    <cellStyle name="输入 2 4 2" xfId="6967"/>
    <cellStyle name="输入 2 4 2 2 2" xfId="6968"/>
    <cellStyle name="注释 3 3 3 3 2" xfId="6969"/>
    <cellStyle name="输入 2 4 2 4" xfId="6970"/>
    <cellStyle name="注释 3 3 3 5" xfId="6971"/>
    <cellStyle name="输入 2 4 3" xfId="6972"/>
    <cellStyle name="输入 2 4 3 4" xfId="6973"/>
    <cellStyle name="注释 3 3 4 5" xfId="6974"/>
    <cellStyle name="输入 2 4 4" xfId="6975"/>
    <cellStyle name="输入 2 4 5" xfId="6976"/>
    <cellStyle name="输入 2 4 6" xfId="6977"/>
    <cellStyle name="输入 2 4 8" xfId="6978"/>
    <cellStyle name="输入 2 5" xfId="6979"/>
    <cellStyle name="输入 2 5 2 3" xfId="6980"/>
    <cellStyle name="注释 3 4 3 4" xfId="6981"/>
    <cellStyle name="输入 2 5 3" xfId="6982"/>
    <cellStyle name="输入 2 5 4" xfId="6983"/>
    <cellStyle name="输入 2 5 5" xfId="6984"/>
    <cellStyle name="输入 2 5 6" xfId="6985"/>
    <cellStyle name="输入 2 5 7" xfId="6986"/>
    <cellStyle name="输入 2 5 8" xfId="6987"/>
    <cellStyle name="输入 2 6" xfId="6988"/>
    <cellStyle name="输入 2 6 2 2 2" xfId="6989"/>
    <cellStyle name="输入 2 6 2 3" xfId="6990"/>
    <cellStyle name="注释 3 5 3 4" xfId="6991"/>
    <cellStyle name="输入 2 6 3" xfId="6992"/>
    <cellStyle name="输入 2 6 5" xfId="6993"/>
    <cellStyle name="输入 2 6 6" xfId="6994"/>
    <cellStyle name="输入 2 6 7" xfId="6995"/>
    <cellStyle name="输入 2 7" xfId="6996"/>
    <cellStyle name="输入 2 7 2" xfId="6997"/>
    <cellStyle name="输入 2 7 2 3" xfId="6998"/>
    <cellStyle name="注释 3 6 3 4" xfId="6999"/>
    <cellStyle name="输入 2 7 3" xfId="7000"/>
    <cellStyle name="输入 2 7 3 3" xfId="7001"/>
    <cellStyle name="输入 2 7 4" xfId="7002"/>
    <cellStyle name="输入 2 7 5" xfId="7003"/>
    <cellStyle name="输入 2 7 6" xfId="7004"/>
    <cellStyle name="输入 2 7 7" xfId="7005"/>
    <cellStyle name="输入 2 7 8" xfId="7006"/>
    <cellStyle name="输入 2 8" xfId="7007"/>
    <cellStyle name="输入 2 8 2" xfId="7008"/>
    <cellStyle name="输入 2 8 2 2 2" xfId="7009"/>
    <cellStyle name="输入 2 8 2 3" xfId="7010"/>
    <cellStyle name="注释 3 7 3 4" xfId="7011"/>
    <cellStyle name="输入 2 8 3" xfId="7012"/>
    <cellStyle name="输入 2 8 3 3" xfId="7013"/>
    <cellStyle name="注释 2 2 6" xfId="7014"/>
    <cellStyle name="注释 3 2 14" xfId="7015"/>
    <cellStyle name="输入 2 8 4" xfId="7016"/>
    <cellStyle name="输入 2 8 5" xfId="7017"/>
    <cellStyle name="输入 2 8 6" xfId="7018"/>
    <cellStyle name="输入 2 8 7" xfId="7019"/>
    <cellStyle name="输入 2 8 8" xfId="7020"/>
    <cellStyle name="输入 2 9" xfId="7021"/>
    <cellStyle name="输入 2 9 3" xfId="7022"/>
    <cellStyle name="输入 2 9 3 3" xfId="7023"/>
    <cellStyle name="注释 3 2 6" xfId="7024"/>
    <cellStyle name="输入 2 9 4" xfId="7025"/>
    <cellStyle name="输入 2 9 5" xfId="7026"/>
    <cellStyle name="输入 2 9 6" xfId="7027"/>
    <cellStyle name="输入 2 9 7" xfId="7028"/>
    <cellStyle name="输入 2 9 8" xfId="7029"/>
    <cellStyle name="输入 3 6" xfId="7030"/>
    <cellStyle name="输入 4" xfId="7031"/>
    <cellStyle name="输入 4 4" xfId="7032"/>
    <cellStyle name="输入 5" xfId="7033"/>
    <cellStyle name="输入 6" xfId="7034"/>
    <cellStyle name="输入 7" xfId="7035"/>
    <cellStyle name="着色 4" xfId="7036"/>
    <cellStyle name="着色 5" xfId="7037"/>
    <cellStyle name="着色 6" xfId="7038"/>
    <cellStyle name="注释 2" xfId="7039"/>
    <cellStyle name="注释 2 10" xfId="7040"/>
    <cellStyle name="注释 2 11 2" xfId="7041"/>
    <cellStyle name="注释 2 11 2 2" xfId="7042"/>
    <cellStyle name="注释 2 11 6" xfId="7043"/>
    <cellStyle name="注释 2 12" xfId="7044"/>
    <cellStyle name="注释 2 12 2" xfId="7045"/>
    <cellStyle name="注释 2 12 2 2" xfId="7046"/>
    <cellStyle name="注释 2 12 5" xfId="7047"/>
    <cellStyle name="注释 2 13" xfId="7048"/>
    <cellStyle name="注释 2 13 2" xfId="7049"/>
    <cellStyle name="注释 2 13 4" xfId="7050"/>
    <cellStyle name="注释 2 13 5" xfId="7051"/>
    <cellStyle name="注释 3 6 2 2 2" xfId="7052"/>
    <cellStyle name="注释 2 13 6" xfId="7053"/>
    <cellStyle name="注释 2 14" xfId="7054"/>
    <cellStyle name="注释 2 14 2" xfId="7055"/>
    <cellStyle name="注释 2 14 3" xfId="7056"/>
    <cellStyle name="注释 2 15" xfId="7057"/>
    <cellStyle name="注释 2 20" xfId="7058"/>
    <cellStyle name="注释 2 15 2" xfId="7059"/>
    <cellStyle name="注释 2 15 3" xfId="7060"/>
    <cellStyle name="注释 2 16" xfId="7061"/>
    <cellStyle name="注释 2 16 2" xfId="7062"/>
    <cellStyle name="注释 2 17" xfId="7063"/>
    <cellStyle name="注释 2 17 2" xfId="7064"/>
    <cellStyle name="注释 2 18" xfId="7065"/>
    <cellStyle name="注释 2 19" xfId="7066"/>
    <cellStyle name="注释 2 2 10 2 2" xfId="7067"/>
    <cellStyle name="注释 2 2 10 3" xfId="7068"/>
    <cellStyle name="注释 2 2 10 4" xfId="7069"/>
    <cellStyle name="注释 2 2 10 5" xfId="7070"/>
    <cellStyle name="注释 2 2 11 2 2" xfId="7071"/>
    <cellStyle name="注释 2 2 11 4" xfId="7072"/>
    <cellStyle name="注释 2 2 11 5" xfId="7073"/>
    <cellStyle name="注释 2 2 12 2 2" xfId="7074"/>
    <cellStyle name="注释 3 2 4 2 2 2" xfId="7075"/>
    <cellStyle name="注释 2 2 12 3" xfId="7076"/>
    <cellStyle name="注释 3 2 4 2 3" xfId="7077"/>
    <cellStyle name="注释 2 2 12 4" xfId="7078"/>
    <cellStyle name="注释 3 2 4 2 4" xfId="7079"/>
    <cellStyle name="注释 2 2 12 5" xfId="7080"/>
    <cellStyle name="注释 3 2 4 2 5" xfId="7081"/>
    <cellStyle name="注释 2 2 12 6" xfId="7082"/>
    <cellStyle name="注释 2 2 13 4" xfId="7083"/>
    <cellStyle name="注释 3 2 4 3 4" xfId="7084"/>
    <cellStyle name="注释 2 2 14 2 2" xfId="7085"/>
    <cellStyle name="注释 2 2 14 3" xfId="7086"/>
    <cellStyle name="注释 2 2 14 4" xfId="7087"/>
    <cellStyle name="注释 2 2 14 5" xfId="7088"/>
    <cellStyle name="注释 2 2 2 10" xfId="7089"/>
    <cellStyle name="注释 2 2 2 10 2" xfId="7090"/>
    <cellStyle name="注释 2 2 2 10 2 2" xfId="7091"/>
    <cellStyle name="注释 2 2 2 10 3" xfId="7092"/>
    <cellStyle name="注释 3 2 2 3 2 2" xfId="7093"/>
    <cellStyle name="注释 2 2 2 10 4" xfId="7094"/>
    <cellStyle name="注释 3 2 2 3 2 3" xfId="7095"/>
    <cellStyle name="注释 2 2 2 11" xfId="7096"/>
    <cellStyle name="注释 2 2 2 11 2" xfId="7097"/>
    <cellStyle name="注释 2 2 2 12" xfId="7098"/>
    <cellStyle name="注释 2 2 2 13" xfId="7099"/>
    <cellStyle name="注释 2 2 2 14" xfId="7100"/>
    <cellStyle name="注释 2 2 2 15" xfId="7101"/>
    <cellStyle name="注释 2 2 2 16" xfId="7102"/>
    <cellStyle name="注释 2 2 2 3 2 2" xfId="7103"/>
    <cellStyle name="注释 2 2 2 3 2 3" xfId="7104"/>
    <cellStyle name="注释 2 2 2 3 2 4" xfId="7105"/>
    <cellStyle name="注释 2 2 2 3 2 5" xfId="7106"/>
    <cellStyle name="注释 2 2 2 3 3 3" xfId="7107"/>
    <cellStyle name="注释 2 2 2 3 4 2" xfId="7108"/>
    <cellStyle name="注释 2 2 2 4 2" xfId="7109"/>
    <cellStyle name="注释 2 2 2 4 2 2 2" xfId="7110"/>
    <cellStyle name="注释 2 2 2 4 2 3" xfId="7111"/>
    <cellStyle name="注释 2 2 2 4 2 4" xfId="7112"/>
    <cellStyle name="注释 2 2 2 4 2 5" xfId="7113"/>
    <cellStyle name="注释 2 2 2 4 6" xfId="7114"/>
    <cellStyle name="注释 2 2 2 4 7" xfId="7115"/>
    <cellStyle name="注释 2 2 2 4 8" xfId="7116"/>
    <cellStyle name="注释 2 2 2 5 2" xfId="7117"/>
    <cellStyle name="注释 2 2 2 5 2 2" xfId="7118"/>
    <cellStyle name="注释 2 2 2 5 2 2 2" xfId="7119"/>
    <cellStyle name="注释 2 2 2 5 2 3" xfId="7120"/>
    <cellStyle name="注释 2 2 2 5 2 4" xfId="7121"/>
    <cellStyle name="注释 2 2 2 5 3 3" xfId="7122"/>
    <cellStyle name="注释 2 2 2 5 7" xfId="7123"/>
    <cellStyle name="注释 2 2 2 5 8" xfId="7124"/>
    <cellStyle name="注释 2 2 2 6" xfId="7125"/>
    <cellStyle name="注释 3 2 10 6" xfId="7126"/>
    <cellStyle name="注释 2 2 2 6 2" xfId="7127"/>
    <cellStyle name="注释 2 2 2 6 2 2" xfId="7128"/>
    <cellStyle name="注释 2 2 2 6 2 2 2" xfId="7129"/>
    <cellStyle name="注释 2 2 2 6 3 2" xfId="7130"/>
    <cellStyle name="注释 2 2 2 6 4 2" xfId="7131"/>
    <cellStyle name="注释 2 2 2 7 2" xfId="7132"/>
    <cellStyle name="注释 2 2 2 7 2 4" xfId="7133"/>
    <cellStyle name="注释 2 2 2 7 2 5" xfId="7134"/>
    <cellStyle name="注释 2 2 2 8" xfId="7135"/>
    <cellStyle name="注释 2 2 2 8 2" xfId="7136"/>
    <cellStyle name="注释 2 2 2 8 2 2 2" xfId="7137"/>
    <cellStyle name="注释 2 2 2 8 2 5" xfId="7138"/>
    <cellStyle name="注释 2 2 2 8 3 3" xfId="7139"/>
    <cellStyle name="注释 2 2 2 9" xfId="7140"/>
    <cellStyle name="注释 2 2 2 9 2" xfId="7141"/>
    <cellStyle name="注释 2 2 2 9 2 2" xfId="7142"/>
    <cellStyle name="注释 3 3 5 8" xfId="7143"/>
    <cellStyle name="注释 2 2 2 9 2 2 2" xfId="7144"/>
    <cellStyle name="注释 2 2 2 9 2 3" xfId="7145"/>
    <cellStyle name="注释 2 2 2 9 2 4" xfId="7146"/>
    <cellStyle name="注释 2 2 2 9 2 5" xfId="7147"/>
    <cellStyle name="注释 2 2 2 9 3 2" xfId="7148"/>
    <cellStyle name="注释 3 3 6 8" xfId="7149"/>
    <cellStyle name="注释 2 2 2 9 3 3" xfId="7150"/>
    <cellStyle name="注释 2 2 2 9 3 4" xfId="7151"/>
    <cellStyle name="注释 2 2 3 2" xfId="7152"/>
    <cellStyle name="注释 3 2 11 2" xfId="7153"/>
    <cellStyle name="注释 2 2 3 2 2" xfId="7154"/>
    <cellStyle name="注释 3 2 11 2 2" xfId="7155"/>
    <cellStyle name="注释 2 2 3 2 2 2" xfId="7156"/>
    <cellStyle name="注释 2 2 3 2 3" xfId="7157"/>
    <cellStyle name="注释 2 2 3 3 2" xfId="7158"/>
    <cellStyle name="注释 2 2 4 2" xfId="7159"/>
    <cellStyle name="注释 3 2 12 2" xfId="7160"/>
    <cellStyle name="注释 2 2 4 2 2" xfId="7161"/>
    <cellStyle name="注释 3 2 12 2 2" xfId="7162"/>
    <cellStyle name="注释 2 2 4 2 2 2" xfId="7163"/>
    <cellStyle name="注释 2 2 4 2 3" xfId="7164"/>
    <cellStyle name="注释 2 2 4 2 4" xfId="7165"/>
    <cellStyle name="注释 2 2 4 3 2" xfId="7166"/>
    <cellStyle name="注释 2 2 4 3 4" xfId="7167"/>
    <cellStyle name="注释 2 2 4 4 2" xfId="7168"/>
    <cellStyle name="注释 2 2 4 5" xfId="7169"/>
    <cellStyle name="注释 3 2 12 5" xfId="7170"/>
    <cellStyle name="注释 2 2 4 6" xfId="7171"/>
    <cellStyle name="注释 3 2 12 6" xfId="7172"/>
    <cellStyle name="注释 2 2 5 2" xfId="7173"/>
    <cellStyle name="注释 3 2 13 2" xfId="7174"/>
    <cellStyle name="注释 2 2 5 2 2" xfId="7175"/>
    <cellStyle name="注释 2 2 5 2 2 2" xfId="7176"/>
    <cellStyle name="注释 2 2 5 3" xfId="7177"/>
    <cellStyle name="注释 3 2 13 3" xfId="7178"/>
    <cellStyle name="注释 2 2 5 5" xfId="7179"/>
    <cellStyle name="注释 2 2 5 6" xfId="7180"/>
    <cellStyle name="注释 2 2 6 2" xfId="7181"/>
    <cellStyle name="注释 3 2 14 2" xfId="7182"/>
    <cellStyle name="注释 2 2 6 2 2 2" xfId="7183"/>
    <cellStyle name="注释 2 3 6 5" xfId="7184"/>
    <cellStyle name="注释 2 2 6 2 3" xfId="7185"/>
    <cellStyle name="注释 2 2 6 2 5" xfId="7186"/>
    <cellStyle name="注释 2 2 6 3" xfId="7187"/>
    <cellStyle name="注释 3 2 14 3" xfId="7188"/>
    <cellStyle name="注释 2 2 6 3 2" xfId="7189"/>
    <cellStyle name="注释 2 2 6 3 3" xfId="7190"/>
    <cellStyle name="注释 2 2 6 4 2" xfId="7191"/>
    <cellStyle name="注释 2 2 6 5" xfId="7192"/>
    <cellStyle name="注释 3 2 14 5" xfId="7193"/>
    <cellStyle name="注释 2 2 6 6" xfId="7194"/>
    <cellStyle name="注释 2 2 7 2 2" xfId="7195"/>
    <cellStyle name="注释 2 2 7 2 2 2" xfId="7196"/>
    <cellStyle name="注释 3 3 6 5" xfId="7197"/>
    <cellStyle name="注释 2 2 7 2 3" xfId="7198"/>
    <cellStyle name="注释 2 2 7 2 5" xfId="7199"/>
    <cellStyle name="注释 2 2 7 3" xfId="7200"/>
    <cellStyle name="注释 2 2 7 4" xfId="7201"/>
    <cellStyle name="注释 2 2 7 5" xfId="7202"/>
    <cellStyle name="注释 2 2 8 2" xfId="7203"/>
    <cellStyle name="注释 3 2 16 2" xfId="7204"/>
    <cellStyle name="注释 2 2 8 2 2" xfId="7205"/>
    <cellStyle name="注释 2 2 8 2 3" xfId="7206"/>
    <cellStyle name="注释 2 2 8 2 5" xfId="7207"/>
    <cellStyle name="注释 2 2 8 3" xfId="7208"/>
    <cellStyle name="注释 2 2 8 3 2" xfId="7209"/>
    <cellStyle name="注释 2 2 8 3 4" xfId="7210"/>
    <cellStyle name="注释 2 2 8 4" xfId="7211"/>
    <cellStyle name="注释 2 2 8 4 2" xfId="7212"/>
    <cellStyle name="注释 2 2 9 2 2" xfId="7213"/>
    <cellStyle name="注释 2 2 9 2 2 2" xfId="7214"/>
    <cellStyle name="注释 2 2 9 2 3" xfId="7215"/>
    <cellStyle name="注释 2 2 9 2 4" xfId="7216"/>
    <cellStyle name="注释 2 2 9 2 5" xfId="7217"/>
    <cellStyle name="注释 2 2 9 3" xfId="7218"/>
    <cellStyle name="注释 2 2 9 3 2" xfId="7219"/>
    <cellStyle name="注释 2 2 9 3 4" xfId="7220"/>
    <cellStyle name="注释 2 2 9 4" xfId="7221"/>
    <cellStyle name="注释 2 2 9 4 2" xfId="7222"/>
    <cellStyle name="注释 2 2 9 5" xfId="7223"/>
    <cellStyle name="注释 2 2 9 6" xfId="7224"/>
    <cellStyle name="注释 2 2 9 8" xfId="7225"/>
    <cellStyle name="注释 2 3 11" xfId="7226"/>
    <cellStyle name="注释 2 3 11 4" xfId="7227"/>
    <cellStyle name="注释 2 3 12 2" xfId="7228"/>
    <cellStyle name="注释 3 2 9 2 2" xfId="7229"/>
    <cellStyle name="注释 2 3 13" xfId="7230"/>
    <cellStyle name="注释 3 2 9 3" xfId="7231"/>
    <cellStyle name="注释 2 3 14" xfId="7232"/>
    <cellStyle name="注释 3 2 9 4" xfId="7233"/>
    <cellStyle name="注释 2 3 15" xfId="7234"/>
    <cellStyle name="注释 3 2 9 5" xfId="7235"/>
    <cellStyle name="注释 2 3 2 2 2" xfId="7236"/>
    <cellStyle name="注释 2 3 2 2 3" xfId="7237"/>
    <cellStyle name="注释 2 3 2 2 4" xfId="7238"/>
    <cellStyle name="注释 2 3 2 2 5" xfId="7239"/>
    <cellStyle name="注释 2 3 2 3" xfId="7240"/>
    <cellStyle name="注释 2 3 2 3 2" xfId="7241"/>
    <cellStyle name="注释 2 3 2 8" xfId="7242"/>
    <cellStyle name="注释 2 3 3 2" xfId="7243"/>
    <cellStyle name="注释 2 3 3 2 2" xfId="7244"/>
    <cellStyle name="注释 2 3 3 3" xfId="7245"/>
    <cellStyle name="注释 2 3 3 3 2" xfId="7246"/>
    <cellStyle name="注释 2 3 3 4 2" xfId="7247"/>
    <cellStyle name="注释 2 3 4 2" xfId="7248"/>
    <cellStyle name="注释 2 3 4 2 2" xfId="7249"/>
    <cellStyle name="注释 2 3 4 2 3" xfId="7250"/>
    <cellStyle name="注释 2 3 4 2 4" xfId="7251"/>
    <cellStyle name="注释 2 3 4 2 5" xfId="7252"/>
    <cellStyle name="注释 2 3 4 3" xfId="7253"/>
    <cellStyle name="注释 2 3 4 3 2" xfId="7254"/>
    <cellStyle name="注释 2 3 4 3 4" xfId="7255"/>
    <cellStyle name="注释 2 3 4 4 2" xfId="7256"/>
    <cellStyle name="注释 2 3 4 5" xfId="7257"/>
    <cellStyle name="注释 2 3 4 8" xfId="7258"/>
    <cellStyle name="注释 2 3 5 2" xfId="7259"/>
    <cellStyle name="注释 2 3 5 2 2" xfId="7260"/>
    <cellStyle name="注释 2 3 5 2 3" xfId="7261"/>
    <cellStyle name="注释 2 3 5 2 4" xfId="7262"/>
    <cellStyle name="注释 2 3 5 2 5" xfId="7263"/>
    <cellStyle name="注释 2 3 5 4" xfId="7264"/>
    <cellStyle name="注释 2 3 5 5" xfId="7265"/>
    <cellStyle name="注释 2 3 5 7" xfId="7266"/>
    <cellStyle name="注释 2 3 5 8" xfId="7267"/>
    <cellStyle name="注释 2 3 6 2" xfId="7268"/>
    <cellStyle name="注释 2 3 6 2 2" xfId="7269"/>
    <cellStyle name="注释 2 3 6 2 3" xfId="7270"/>
    <cellStyle name="注释 2 3 6 2 4" xfId="7271"/>
    <cellStyle name="注释 2 3 6 2 5" xfId="7272"/>
    <cellStyle name="注释 2 3 6 3" xfId="7273"/>
    <cellStyle name="注释 2 3 6 3 2" xfId="7274"/>
    <cellStyle name="注释 2 3 6 3 4" xfId="7275"/>
    <cellStyle name="注释 2 3 6 4" xfId="7276"/>
    <cellStyle name="注释 2 3 6 4 2" xfId="7277"/>
    <cellStyle name="注释 2 3 6 7" xfId="7278"/>
    <cellStyle name="注释 3 2 7 2 2 2" xfId="7279"/>
    <cellStyle name="注释 2 3 7 2 2" xfId="7280"/>
    <cellStyle name="注释 2 3 7 2 3" xfId="7281"/>
    <cellStyle name="注释 2 3 7 2 4" xfId="7282"/>
    <cellStyle name="注释 2 3 7 2 5" xfId="7283"/>
    <cellStyle name="注释 2 3 7 3" xfId="7284"/>
    <cellStyle name="注释 2 3 7 3 2" xfId="7285"/>
    <cellStyle name="注释 2 3 7 4" xfId="7286"/>
    <cellStyle name="注释 2 3 7 4 2" xfId="7287"/>
    <cellStyle name="注释 2 3 7 5" xfId="7288"/>
    <cellStyle name="注释 2 3 7 6" xfId="7289"/>
    <cellStyle name="注释 2 3 7 7" xfId="7290"/>
    <cellStyle name="注释 2 3 8 2" xfId="7291"/>
    <cellStyle name="注释 2 3 8 2 2" xfId="7292"/>
    <cellStyle name="注释 2 3 8 2 2 2" xfId="7293"/>
    <cellStyle name="注释 2 3 8 2 3" xfId="7294"/>
    <cellStyle name="注释 2 3 8 2 4" xfId="7295"/>
    <cellStyle name="注释 2 3 8 2 5" xfId="7296"/>
    <cellStyle name="注释 2 3 8 3" xfId="7297"/>
    <cellStyle name="注释 2 3 8 3 2" xfId="7298"/>
    <cellStyle name="注释 2 3 8 4" xfId="7299"/>
    <cellStyle name="注释 2 3 8 4 2" xfId="7300"/>
    <cellStyle name="注释 2 3 8 5" xfId="7301"/>
    <cellStyle name="注释 2 3 8 6" xfId="7302"/>
    <cellStyle name="注释 2 3 8 7" xfId="7303"/>
    <cellStyle name="注释 2 3 8 8" xfId="7304"/>
    <cellStyle name="注释 2 3 9 2 2" xfId="7305"/>
    <cellStyle name="注释 2 3 9 2 2 2" xfId="7306"/>
    <cellStyle name="注释 2 3 9 3" xfId="7307"/>
    <cellStyle name="注释 2 3 9 3 2" xfId="7308"/>
    <cellStyle name="注释 2 3 9 4" xfId="7309"/>
    <cellStyle name="注释 2 3 9 4 2" xfId="7310"/>
    <cellStyle name="注释 2 3 9 5" xfId="7311"/>
    <cellStyle name="注释 2 3 9 6" xfId="7312"/>
    <cellStyle name="注释 2 3 9 7" xfId="7313"/>
    <cellStyle name="注释 2 3 9 8" xfId="7314"/>
    <cellStyle name="注释 2 4 2 3" xfId="7315"/>
    <cellStyle name="注释 2 4 2 4" xfId="7316"/>
    <cellStyle name="注释 2 4 2 5" xfId="7317"/>
    <cellStyle name="注释 2 4 3 2" xfId="7318"/>
    <cellStyle name="注释 2 4 3 3" xfId="7319"/>
    <cellStyle name="注释 2 4 3 4" xfId="7320"/>
    <cellStyle name="注释 2 4 4 2" xfId="7321"/>
    <cellStyle name="注释 2 4 6" xfId="7322"/>
    <cellStyle name="注释 2 5 4" xfId="7323"/>
    <cellStyle name="注释 2 5 5" xfId="7324"/>
    <cellStyle name="注释 2 5 6" xfId="7325"/>
    <cellStyle name="注释 2 6 4" xfId="7326"/>
    <cellStyle name="注释 2 6 4 2" xfId="7327"/>
    <cellStyle name="注释 2 6 5" xfId="7328"/>
    <cellStyle name="注释 2 7 2" xfId="7329"/>
    <cellStyle name="注释 3 3 10" xfId="7330"/>
    <cellStyle name="注释 2 7 2 2" xfId="7331"/>
    <cellStyle name="注释 3 3 10 2" xfId="7332"/>
    <cellStyle name="注释 2 7 2 2 2" xfId="7333"/>
    <cellStyle name="注释 3 3 10 2 2" xfId="7334"/>
    <cellStyle name="注释 2 7 3" xfId="7335"/>
    <cellStyle name="注释 3 3 11" xfId="7336"/>
    <cellStyle name="注释 2 7 3 2" xfId="7337"/>
    <cellStyle name="注释 3 3 11 2" xfId="7338"/>
    <cellStyle name="注释 2 7 4" xfId="7339"/>
    <cellStyle name="注释 3 3 12" xfId="7340"/>
    <cellStyle name="注释 2 7 4 2" xfId="7341"/>
    <cellStyle name="注释 3 3 12 2" xfId="7342"/>
    <cellStyle name="注释 2 7 5" xfId="7343"/>
    <cellStyle name="注释 3 3 13" xfId="7344"/>
    <cellStyle name="注释 2 8" xfId="7345"/>
    <cellStyle name="注释 2 8 2" xfId="7346"/>
    <cellStyle name="注释 2 8 2 2 2" xfId="7347"/>
    <cellStyle name="注释 2 8 3" xfId="7348"/>
    <cellStyle name="注释 2 8 3 2" xfId="7349"/>
    <cellStyle name="注释 2 8 3 3" xfId="7350"/>
    <cellStyle name="注释 2 8 3 4" xfId="7351"/>
    <cellStyle name="注释 2 8 4" xfId="7352"/>
    <cellStyle name="注释 2 8 4 2" xfId="7353"/>
    <cellStyle name="注释 2 8 5" xfId="7354"/>
    <cellStyle name="注释 2 9" xfId="7355"/>
    <cellStyle name="注释 2 9 2 5" xfId="7356"/>
    <cellStyle name="注释 2 9 3" xfId="7357"/>
    <cellStyle name="注释 2 9 3 3" xfId="7358"/>
    <cellStyle name="注释 2 9 3 4" xfId="7359"/>
    <cellStyle name="注释 2 9 4" xfId="7360"/>
    <cellStyle name="注释 2 9 5" xfId="7361"/>
    <cellStyle name="注释 2 9 6" xfId="7362"/>
    <cellStyle name="注释 2 9 7" xfId="7363"/>
    <cellStyle name="注释 3" xfId="7364"/>
    <cellStyle name="注释 3 10" xfId="7365"/>
    <cellStyle name="注释 3 11" xfId="7366"/>
    <cellStyle name="注释 3 3 9 2 2 2" xfId="7367"/>
    <cellStyle name="注释 3 11 2" xfId="7368"/>
    <cellStyle name="注释 3 11 3" xfId="7369"/>
    <cellStyle name="注释 3 12" xfId="7370"/>
    <cellStyle name="注释 3 12 2" xfId="7371"/>
    <cellStyle name="注释 3 13" xfId="7372"/>
    <cellStyle name="注释 3 13 3" xfId="7373"/>
    <cellStyle name="注释 3 14" xfId="7374"/>
    <cellStyle name="注释 3 14 5" xfId="7375"/>
    <cellStyle name="注释 3 15" xfId="7376"/>
    <cellStyle name="注释 3 16" xfId="7377"/>
    <cellStyle name="注释 3 17" xfId="7378"/>
    <cellStyle name="注释 3 18" xfId="7379"/>
    <cellStyle name="注释 3 2 2 10 2 2" xfId="7380"/>
    <cellStyle name="注释 3 2 2 10 3" xfId="7381"/>
    <cellStyle name="注释 3 2 2 10 4" xfId="7382"/>
    <cellStyle name="注释 3 2 2 10 5" xfId="7383"/>
    <cellStyle name="注释 3 2 2 2 2 2" xfId="7384"/>
    <cellStyle name="注释 3 2 2 2 2 2 2" xfId="7385"/>
    <cellStyle name="注释 3 2 2 2 2 3" xfId="7386"/>
    <cellStyle name="注释 3 2 2 2 2 4" xfId="7387"/>
    <cellStyle name="注释 3 2 2 2 3" xfId="7388"/>
    <cellStyle name="注释 3 2 2 2 3 2" xfId="7389"/>
    <cellStyle name="注释 3 2 2 2 3 3" xfId="7390"/>
    <cellStyle name="注释 3 2 2 2 3 4" xfId="7391"/>
    <cellStyle name="注释 3 2 2 2 4" xfId="7392"/>
    <cellStyle name="注释 3 2 2 2 4 2" xfId="7393"/>
    <cellStyle name="注释 3 2 2 2 5" xfId="7394"/>
    <cellStyle name="注释 3 2 2 2 6" xfId="7395"/>
    <cellStyle name="注释 3 2 2 3 2" xfId="7396"/>
    <cellStyle name="注释 3 2 2 3 2 2 2" xfId="7397"/>
    <cellStyle name="注释 3 2 2 4 2" xfId="7398"/>
    <cellStyle name="注释 3 2 2 4 2 2" xfId="7399"/>
    <cellStyle name="注释 3 2 2 4 2 2 2" xfId="7400"/>
    <cellStyle name="注释 3 2 2 4 2 3" xfId="7401"/>
    <cellStyle name="注释 3 2 2 4 2 4" xfId="7402"/>
    <cellStyle name="注释 3 2 2 4 2 5" xfId="7403"/>
    <cellStyle name="注释 3 2 2 5 2" xfId="7404"/>
    <cellStyle name="注释 3 2 2 5 2 2" xfId="7405"/>
    <cellStyle name="注释 3 2 2 5 2 2 2" xfId="7406"/>
    <cellStyle name="注释 3 2 2 5 2 5" xfId="7407"/>
    <cellStyle name="注释 3 2 2 6" xfId="7408"/>
    <cellStyle name="注释 3 2 2 6 2" xfId="7409"/>
    <cellStyle name="注释 3 2 2 6 2 2" xfId="7410"/>
    <cellStyle name="注释 3 2 2 6 2 4" xfId="7411"/>
    <cellStyle name="注释 3 2 2 6 5" xfId="7412"/>
    <cellStyle name="注释 3 2 2 7 2" xfId="7413"/>
    <cellStyle name="注释 3 2 2 7 2 2" xfId="7414"/>
    <cellStyle name="注释 3 2 2 7 2 4" xfId="7415"/>
    <cellStyle name="注释 3 2 2 8" xfId="7416"/>
    <cellStyle name="注释 3 2 2 8 2" xfId="7417"/>
    <cellStyle name="注释 3 2 2 8 2 3" xfId="7418"/>
    <cellStyle name="注释 3 2 2 8 2 4" xfId="7419"/>
    <cellStyle name="注释 3 2 2 8 2 5" xfId="7420"/>
    <cellStyle name="注释 3 2 2 8 3 2" xfId="7421"/>
    <cellStyle name="注释 3 2 2 8 3 3" xfId="7422"/>
    <cellStyle name="注释 3 2 2 8 3 4" xfId="7423"/>
    <cellStyle name="注释 3 2 2 8 4" xfId="7424"/>
    <cellStyle name="注释 3 2 2 8 4 2" xfId="7425"/>
    <cellStyle name="注释 3 2 2 8 5" xfId="7426"/>
    <cellStyle name="注释 3 2 2 8 6" xfId="7427"/>
    <cellStyle name="注释 3 2 2 9" xfId="7428"/>
    <cellStyle name="注释 3 2 2 9 2" xfId="7429"/>
    <cellStyle name="注释 3 2 2 9 2 2" xfId="7430"/>
    <cellStyle name="注释 3 2 2 9 2 3" xfId="7431"/>
    <cellStyle name="注释 3 2 2 9 2 4" xfId="7432"/>
    <cellStyle name="注释 3 2 2 9 3 2" xfId="7433"/>
    <cellStyle name="注释 3 2 2 9 3 3" xfId="7434"/>
    <cellStyle name="注释 3 2 2 9 3 4" xfId="7435"/>
    <cellStyle name="注释 3 2 2 9 4" xfId="7436"/>
    <cellStyle name="注释 3 2 2 9 4 2" xfId="7437"/>
    <cellStyle name="注释 3 2 2 9 5" xfId="7438"/>
    <cellStyle name="注释 3 2 2 9 6" xfId="7439"/>
    <cellStyle name="注释 3 2 3 2 2" xfId="7440"/>
    <cellStyle name="注释 3 9 8" xfId="7441"/>
    <cellStyle name="注释 3 2 5 2" xfId="7442"/>
    <cellStyle name="注释 3 2 5 2 2" xfId="7443"/>
    <cellStyle name="注释 3 2 5 2 2 2" xfId="7444"/>
    <cellStyle name="注释 3 2 5 2 4" xfId="7445"/>
    <cellStyle name="注释 3 2 5 2 5" xfId="7446"/>
    <cellStyle name="注释 3 2 5 3 2" xfId="7447"/>
    <cellStyle name="注释 3 2 5 3 4" xfId="7448"/>
    <cellStyle name="注释 3 2 5 4 2" xfId="7449"/>
    <cellStyle name="注释 3 2 5 5" xfId="7450"/>
    <cellStyle name="注释 3 2 5 6" xfId="7451"/>
    <cellStyle name="注释 3 2 6 2" xfId="7452"/>
    <cellStyle name="注释 3 2 6 2 2" xfId="7453"/>
    <cellStyle name="注释 3 2 6 2 2 2" xfId="7454"/>
    <cellStyle name="注释 3 2 6 2 3" xfId="7455"/>
    <cellStyle name="注释 3 2 6 2 5" xfId="7456"/>
    <cellStyle name="注释 3 2 6 3" xfId="7457"/>
    <cellStyle name="注释 3 2 6 3 2" xfId="7458"/>
    <cellStyle name="注释 3 2 6 3 3" xfId="7459"/>
    <cellStyle name="注释 3 2 6 3 4" xfId="7460"/>
    <cellStyle name="注释 3 2 6 4" xfId="7461"/>
    <cellStyle name="注释 3 2 6 4 2" xfId="7462"/>
    <cellStyle name="注释 3 2 6 5" xfId="7463"/>
    <cellStyle name="注释 3 2 6 6" xfId="7464"/>
    <cellStyle name="注释 3 2 7 2 3" xfId="7465"/>
    <cellStyle name="注释 3 2 7 2 5" xfId="7466"/>
    <cellStyle name="注释 3 2 7 3" xfId="7467"/>
    <cellStyle name="注释 3 2 7 4" xfId="7468"/>
    <cellStyle name="注释 3 2 7 5" xfId="7469"/>
    <cellStyle name="注释 3 2 7 6" xfId="7470"/>
    <cellStyle name="注释 3 2 8 2" xfId="7471"/>
    <cellStyle name="注释 3 2 8 2 2 2" xfId="7472"/>
    <cellStyle name="注释 3 3 6 7" xfId="7473"/>
    <cellStyle name="注释 3 2 8 2 3" xfId="7474"/>
    <cellStyle name="注释 3 2 8 2 5" xfId="7475"/>
    <cellStyle name="注释 3 2 8 3" xfId="7476"/>
    <cellStyle name="注释 3 2 8 3 4" xfId="7477"/>
    <cellStyle name="注释 3 2 8 4" xfId="7478"/>
    <cellStyle name="注释 3 2 8 4 2" xfId="7479"/>
    <cellStyle name="注释 3 2 8 5" xfId="7480"/>
    <cellStyle name="注释 3 2 8 6" xfId="7481"/>
    <cellStyle name="注释 3 2 9 2 3" xfId="7482"/>
    <cellStyle name="注释 3 2 9 2 4" xfId="7483"/>
    <cellStyle name="注释 3 2 9 2 5" xfId="7484"/>
    <cellStyle name="注释 3 2 9 3 2" xfId="7485"/>
    <cellStyle name="注释 3 2 9 3 4" xfId="7486"/>
    <cellStyle name="注释 3 2 9 4 2" xfId="7487"/>
    <cellStyle name="注释 3 3 2 2 2" xfId="7488"/>
    <cellStyle name="注释 3 3 2 2 2 2" xfId="7489"/>
    <cellStyle name="注释 3 3 2 2 3" xfId="7490"/>
    <cellStyle name="注释 3 3 2 2 4" xfId="7491"/>
    <cellStyle name="注释 3 3 2 3" xfId="7492"/>
    <cellStyle name="注释 3 3 2 3 2" xfId="7493"/>
    <cellStyle name="注释 3 3 3 2 2" xfId="7494"/>
    <cellStyle name="注释 3 3 3 2 2 2" xfId="7495"/>
    <cellStyle name="注释 3 3 3 2 3" xfId="7496"/>
    <cellStyle name="注释 3 3 3 2 4" xfId="7497"/>
    <cellStyle name="注释 3 3 3 8" xfId="7498"/>
    <cellStyle name="注释 3 3 4 2 2" xfId="7499"/>
    <cellStyle name="注释 3 3 4 2 2 2" xfId="7500"/>
    <cellStyle name="注释 3 3 4 2 3" xfId="7501"/>
    <cellStyle name="注释 3 3 4 2 4" xfId="7502"/>
    <cellStyle name="注释 3 3 4 3 2" xfId="7503"/>
    <cellStyle name="注释 3 3 5 4" xfId="7504"/>
    <cellStyle name="注释 3 3 5 5" xfId="7505"/>
    <cellStyle name="注释 3 3 5 7" xfId="7506"/>
    <cellStyle name="注释 3 3 6" xfId="7507"/>
    <cellStyle name="注释 3 3 6 2 2" xfId="7508"/>
    <cellStyle name="注释 3 3 6 2 2 2" xfId="7509"/>
    <cellStyle name="注释 3 3 6 2 3" xfId="7510"/>
    <cellStyle name="注释 3 3 6 2 4" xfId="7511"/>
    <cellStyle name="注释 3 3 6 3 2" xfId="7512"/>
    <cellStyle name="注释 3 3 6 3 4" xfId="7513"/>
    <cellStyle name="注释 3 3 6 4" xfId="7514"/>
    <cellStyle name="注释 3 3 6 4 2" xfId="7515"/>
    <cellStyle name="注释 3 3 7 2 2 2" xfId="7516"/>
    <cellStyle name="注释 3 3 7 2 3" xfId="7517"/>
    <cellStyle name="注释 3 3 7 2 4" xfId="7518"/>
    <cellStyle name="注释 3 3 7 2 5" xfId="7519"/>
    <cellStyle name="注释 3 3 7 3" xfId="7520"/>
    <cellStyle name="注释 3 3 7 4" xfId="7521"/>
    <cellStyle name="注释 3 3 7 5" xfId="7522"/>
    <cellStyle name="注释 3 3 7 6" xfId="7523"/>
    <cellStyle name="注释 3 3 7 7" xfId="7524"/>
    <cellStyle name="注释 3 3 8 2" xfId="7525"/>
    <cellStyle name="注释 3 3 8 2 3" xfId="7526"/>
    <cellStyle name="注释 3 3 8 2 4" xfId="7527"/>
    <cellStyle name="注释 3 3 8 2 5" xfId="7528"/>
    <cellStyle name="注释 3 3 8 3" xfId="7529"/>
    <cellStyle name="注释 3 3 8 4" xfId="7530"/>
    <cellStyle name="注释 3 3 8 4 2" xfId="7531"/>
    <cellStyle name="注释 3 3 8 5" xfId="7532"/>
    <cellStyle name="注释 3 3 8 6" xfId="7533"/>
    <cellStyle name="注释 3 3 8 7" xfId="7534"/>
    <cellStyle name="注释 3 3 8 8" xfId="7535"/>
    <cellStyle name="注释 3 3 9 2" xfId="7536"/>
    <cellStyle name="注释 3 3 9 2 2" xfId="7537"/>
    <cellStyle name="注释 3 3 9 2 3" xfId="7538"/>
    <cellStyle name="注释 3 3 9 2 4" xfId="7539"/>
    <cellStyle name="注释 3 3 9 2 5" xfId="7540"/>
    <cellStyle name="注释 3 3 9 3" xfId="7541"/>
    <cellStyle name="注释 3 3 9 3 2" xfId="7542"/>
    <cellStyle name="注释 3 3 9 4" xfId="7543"/>
    <cellStyle name="注释 3 3 9 4 2" xfId="7544"/>
    <cellStyle name="注释 3 3 9 5" xfId="7545"/>
    <cellStyle name="注释 3 3 9 6" xfId="7546"/>
    <cellStyle name="注释 3 3 9 7" xfId="7547"/>
    <cellStyle name="注释 3 3 9 8" xfId="7548"/>
    <cellStyle name="注释 3 4 2 2 2" xfId="7549"/>
    <cellStyle name="注释 3 4 2 3" xfId="7550"/>
    <cellStyle name="注释 3 4 2 4" xfId="7551"/>
    <cellStyle name="注释 3 4 6" xfId="7552"/>
    <cellStyle name="注释 3 5 2 2 2" xfId="7553"/>
    <cellStyle name="注释 3 5 2 3" xfId="7554"/>
    <cellStyle name="注释 3 5 2 4" xfId="7555"/>
    <cellStyle name="注释 3 5 4" xfId="7556"/>
    <cellStyle name="注释 3 5 5" xfId="7557"/>
    <cellStyle name="注释 3 5 6" xfId="7558"/>
    <cellStyle name="注释 3 6" xfId="7559"/>
    <cellStyle name="注释 3 6 2" xfId="7560"/>
    <cellStyle name="注释 3 6 2 3" xfId="7561"/>
    <cellStyle name="注释 3 6 2 4" xfId="7562"/>
    <cellStyle name="注释 3 6 3" xfId="7563"/>
    <cellStyle name="注释 3 6 4" xfId="7564"/>
    <cellStyle name="注释 3 6 5" xfId="7565"/>
    <cellStyle name="注释 3 6 6" xfId="7566"/>
    <cellStyle name="注释 3 6 7" xfId="7567"/>
    <cellStyle name="注释 3 6 8" xfId="7568"/>
    <cellStyle name="注释 3 7" xfId="7569"/>
    <cellStyle name="注释 3 7 2" xfId="7570"/>
    <cellStyle name="注释 3 7 2 3" xfId="7571"/>
    <cellStyle name="注释 3 7 2 4" xfId="7572"/>
    <cellStyle name="注释 3 7 3" xfId="7573"/>
    <cellStyle name="注释 3 7 5" xfId="7574"/>
    <cellStyle name="注释 3 7 6" xfId="7575"/>
    <cellStyle name="注释 3 7 7" xfId="7576"/>
    <cellStyle name="注释 3 8" xfId="7577"/>
    <cellStyle name="注释 3 8 3" xfId="7578"/>
    <cellStyle name="注释 3 8 4" xfId="7579"/>
    <cellStyle name="注释 3 8 5" xfId="7580"/>
    <cellStyle name="注释 3 8 6" xfId="7581"/>
    <cellStyle name="注释 3 8 7" xfId="7582"/>
    <cellStyle name="注释 3 8 8" xfId="7583"/>
    <cellStyle name="注释 3 9 3" xfId="7584"/>
    <cellStyle name="注释 3 9 4" xfId="7585"/>
    <cellStyle name="注释 3 9 5" xfId="7586"/>
    <cellStyle name="注释 3 9 6" xfId="7587"/>
    <cellStyle name="注释 3 9 7" xfId="7588"/>
    <cellStyle name="注释 4" xfId="7589"/>
    <cellStyle name="注释 5" xfId="7590"/>
    <cellStyle name="注释 6" xfId="7591"/>
    <cellStyle name="注释 7" xfId="7592"/>
    <cellStyle name="注释 8" xfId="7593"/>
    <cellStyle name="注释 9" xfId="7594"/>
  </cellStyles>
  <dxfs count="3"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FF2D2D"/>
      <color rgb="00FF4343"/>
      <color rgb="00FFFFFF"/>
      <color rgb="00FF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7993;&#27743;&#30465;&#27700;&#21033;&#25237;&#36164;&#32479;&#35745;&#26376;&#25253;2021&#24180;1-7&#26376;%208.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WDD\2021&#24180;&#32479;&#35745;\1-&#20013;&#22830;&#26376;&#25253;\7&#26376;\&#20013;&#22830;&#24180;&#24230;&#25237;&#36164;&#35745;&#21010;&#27700;&#21033;&#39033;&#30446;&#26376;&#25253;-2021&#24180;7&#26376;8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7&#26376;&#23425;&#27874;&#20998;&#21439;&#24066;&#2130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WDD\2021&#24180;&#32479;&#35745;\2-&#30465;&#26376;&#25253;\7&#26376;\&#37325;&#22823;&#39033;&#30446;\2021&#24180;&#37325;&#22823;&#39033;&#30446;&#32479;&#35745;&#22522;&#30784;&#34920;&#65288;202107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图2"/>
      <sheetName val="排名 (2)"/>
      <sheetName val="Sheet5"/>
      <sheetName val="透视表"/>
      <sheetName val="7月项目进度统计报表 "/>
      <sheetName val="分类型环比 "/>
      <sheetName val="排名图"/>
      <sheetName val="五水项目类型"/>
      <sheetName val="项目类型"/>
      <sheetName val="类型比较"/>
      <sheetName val="Sheet3"/>
    </sheetNames>
    <sheetDataSet>
      <sheetData sheetId="0"/>
      <sheetData sheetId="1"/>
      <sheetData sheetId="2"/>
      <sheetData sheetId="3">
        <row r="5">
          <cell r="A5" t="str">
            <v>杭州市</v>
          </cell>
          <cell r="B5">
            <v>361073.34</v>
          </cell>
        </row>
        <row r="6">
          <cell r="A6" t="str">
            <v>淳安县</v>
          </cell>
          <cell r="B6">
            <v>21999</v>
          </cell>
        </row>
        <row r="7">
          <cell r="A7" t="str">
            <v>富阳区</v>
          </cell>
          <cell r="B7">
            <v>92762</v>
          </cell>
        </row>
        <row r="8">
          <cell r="A8" t="str">
            <v>杭州市本级</v>
          </cell>
          <cell r="B8">
            <v>51319.97</v>
          </cell>
        </row>
        <row r="9">
          <cell r="A9" t="str">
            <v>临安区</v>
          </cell>
          <cell r="B9">
            <v>32270.39</v>
          </cell>
        </row>
        <row r="10">
          <cell r="A10" t="str">
            <v>桐庐县</v>
          </cell>
          <cell r="B10">
            <v>23818</v>
          </cell>
        </row>
        <row r="11">
          <cell r="A11" t="str">
            <v>萧山区</v>
          </cell>
          <cell r="B11">
            <v>44734.98</v>
          </cell>
        </row>
        <row r="12">
          <cell r="A12" t="str">
            <v>余杭区</v>
          </cell>
          <cell r="B12">
            <v>56590</v>
          </cell>
        </row>
        <row r="13">
          <cell r="A13" t="str">
            <v>建德市</v>
          </cell>
          <cell r="B13">
            <v>37579</v>
          </cell>
        </row>
        <row r="14">
          <cell r="A14" t="str">
            <v>宁波市</v>
          </cell>
          <cell r="B14">
            <v>753880</v>
          </cell>
        </row>
        <row r="15">
          <cell r="A15" t="str">
            <v>宁波市</v>
          </cell>
          <cell r="B15">
            <v>753880</v>
          </cell>
        </row>
        <row r="16">
          <cell r="A16" t="str">
            <v>温州市</v>
          </cell>
          <cell r="B16">
            <v>478940.24</v>
          </cell>
        </row>
        <row r="17">
          <cell r="A17" t="str">
            <v>乐清市</v>
          </cell>
          <cell r="B17">
            <v>51313</v>
          </cell>
        </row>
        <row r="18">
          <cell r="A18" t="str">
            <v>苍南县</v>
          </cell>
          <cell r="B18">
            <v>43870</v>
          </cell>
        </row>
        <row r="19">
          <cell r="A19" t="str">
            <v>温州市本级</v>
          </cell>
          <cell r="B19">
            <v>40050</v>
          </cell>
        </row>
        <row r="20">
          <cell r="A20" t="str">
            <v>永嘉县</v>
          </cell>
          <cell r="B20">
            <v>46146</v>
          </cell>
        </row>
        <row r="21">
          <cell r="A21" t="str">
            <v>瑞安市</v>
          </cell>
          <cell r="B21">
            <v>61302.9</v>
          </cell>
        </row>
        <row r="22">
          <cell r="A22" t="str">
            <v>龙湾区</v>
          </cell>
          <cell r="B22">
            <v>18442.2</v>
          </cell>
        </row>
        <row r="23">
          <cell r="A23" t="str">
            <v>鹿城区</v>
          </cell>
          <cell r="B23">
            <v>31507</v>
          </cell>
        </row>
        <row r="24">
          <cell r="A24" t="str">
            <v>泰顺县</v>
          </cell>
          <cell r="B24">
            <v>26564</v>
          </cell>
        </row>
        <row r="25">
          <cell r="A25" t="str">
            <v>平阳县</v>
          </cell>
          <cell r="B25">
            <v>67838</v>
          </cell>
        </row>
        <row r="26">
          <cell r="A26" t="str">
            <v>瓯海区</v>
          </cell>
          <cell r="B26">
            <v>29943.06</v>
          </cell>
        </row>
        <row r="27">
          <cell r="A27" t="str">
            <v>文成县</v>
          </cell>
          <cell r="B27">
            <v>14560</v>
          </cell>
        </row>
        <row r="28">
          <cell r="A28" t="str">
            <v>龙港市</v>
          </cell>
          <cell r="B28">
            <v>33311.38</v>
          </cell>
        </row>
        <row r="29">
          <cell r="A29" t="str">
            <v>洞头区</v>
          </cell>
          <cell r="B29">
            <v>14092.7</v>
          </cell>
        </row>
        <row r="30">
          <cell r="A30" t="str">
            <v>嘉兴市</v>
          </cell>
          <cell r="B30">
            <v>263741.4229</v>
          </cell>
        </row>
        <row r="31">
          <cell r="A31" t="str">
            <v>南湖区</v>
          </cell>
          <cell r="B31">
            <v>7314.61</v>
          </cell>
        </row>
        <row r="32">
          <cell r="A32" t="str">
            <v>平湖市</v>
          </cell>
          <cell r="B32">
            <v>12158</v>
          </cell>
        </row>
        <row r="33">
          <cell r="A33" t="str">
            <v>嘉兴市本级</v>
          </cell>
          <cell r="B33">
            <v>101432.43</v>
          </cell>
        </row>
        <row r="34">
          <cell r="A34" t="str">
            <v>嘉善县</v>
          </cell>
          <cell r="B34">
            <v>42295</v>
          </cell>
        </row>
        <row r="35">
          <cell r="A35" t="str">
            <v>海盐县</v>
          </cell>
          <cell r="B35">
            <v>25113.3829</v>
          </cell>
        </row>
        <row r="36">
          <cell r="A36" t="str">
            <v>桐乡市</v>
          </cell>
          <cell r="B36">
            <v>26845</v>
          </cell>
        </row>
        <row r="37">
          <cell r="A37" t="str">
            <v>秀洲区</v>
          </cell>
          <cell r="B37">
            <v>12594</v>
          </cell>
        </row>
        <row r="38">
          <cell r="A38" t="str">
            <v>海宁市</v>
          </cell>
          <cell r="B38">
            <v>35989</v>
          </cell>
        </row>
        <row r="39">
          <cell r="A39" t="str">
            <v>湖州市</v>
          </cell>
          <cell r="B39">
            <v>259312.58</v>
          </cell>
        </row>
        <row r="40">
          <cell r="A40" t="str">
            <v>安吉县</v>
          </cell>
          <cell r="B40">
            <v>19158.72</v>
          </cell>
        </row>
        <row r="41">
          <cell r="A41" t="str">
            <v>湖州市本级</v>
          </cell>
          <cell r="B41">
            <v>66985</v>
          </cell>
        </row>
        <row r="42">
          <cell r="A42" t="str">
            <v>德清县</v>
          </cell>
          <cell r="B42">
            <v>34889</v>
          </cell>
        </row>
        <row r="43">
          <cell r="A43" t="str">
            <v>长兴县</v>
          </cell>
          <cell r="B43">
            <v>75501.47</v>
          </cell>
        </row>
        <row r="44">
          <cell r="A44" t="str">
            <v>南浔区</v>
          </cell>
          <cell r="B44">
            <v>33041.08</v>
          </cell>
        </row>
        <row r="45">
          <cell r="A45" t="str">
            <v>吴兴区</v>
          </cell>
          <cell r="B45">
            <v>29737.31</v>
          </cell>
        </row>
        <row r="46">
          <cell r="A46" t="str">
            <v>绍兴市</v>
          </cell>
          <cell r="B46">
            <v>266179.04</v>
          </cell>
        </row>
        <row r="47">
          <cell r="A47" t="str">
            <v>越城区</v>
          </cell>
          <cell r="B47">
            <v>88301.04</v>
          </cell>
        </row>
        <row r="48">
          <cell r="A48" t="str">
            <v>诸暨市</v>
          </cell>
          <cell r="B48">
            <v>49039</v>
          </cell>
        </row>
        <row r="49">
          <cell r="A49" t="str">
            <v>上虞区</v>
          </cell>
          <cell r="B49">
            <v>51235</v>
          </cell>
        </row>
        <row r="50">
          <cell r="A50" t="str">
            <v>嵊州市</v>
          </cell>
          <cell r="B50">
            <v>13222</v>
          </cell>
        </row>
        <row r="51">
          <cell r="A51" t="str">
            <v>新昌县</v>
          </cell>
          <cell r="B51">
            <v>38142</v>
          </cell>
        </row>
        <row r="52">
          <cell r="A52" t="str">
            <v>柯桥区</v>
          </cell>
          <cell r="B52">
            <v>24470</v>
          </cell>
        </row>
        <row r="53">
          <cell r="A53" t="str">
            <v>省属</v>
          </cell>
          <cell r="B53">
            <v>1770</v>
          </cell>
        </row>
        <row r="54">
          <cell r="A54" t="str">
            <v>金华市</v>
          </cell>
          <cell r="B54">
            <v>254499.34</v>
          </cell>
        </row>
        <row r="55">
          <cell r="A55" t="str">
            <v>东阳市</v>
          </cell>
          <cell r="B55">
            <v>22912.4</v>
          </cell>
        </row>
        <row r="56">
          <cell r="A56" t="str">
            <v>金东区</v>
          </cell>
          <cell r="B56">
            <v>13968</v>
          </cell>
        </row>
        <row r="57">
          <cell r="A57" t="str">
            <v>浦江县</v>
          </cell>
          <cell r="B57">
            <v>10888</v>
          </cell>
        </row>
        <row r="58">
          <cell r="A58" t="str">
            <v>婺城区</v>
          </cell>
          <cell r="B58">
            <v>20720</v>
          </cell>
        </row>
        <row r="59">
          <cell r="A59" t="str">
            <v>兰溪市</v>
          </cell>
          <cell r="B59">
            <v>20398.8</v>
          </cell>
        </row>
        <row r="60">
          <cell r="A60" t="str">
            <v>永康市</v>
          </cell>
          <cell r="B60">
            <v>25675</v>
          </cell>
        </row>
        <row r="61">
          <cell r="A61" t="str">
            <v>金华市本级</v>
          </cell>
          <cell r="B61">
            <v>19370.6</v>
          </cell>
        </row>
        <row r="62">
          <cell r="A62" t="str">
            <v>磐安县</v>
          </cell>
          <cell r="B62">
            <v>22111</v>
          </cell>
        </row>
        <row r="63">
          <cell r="A63" t="str">
            <v>义乌市</v>
          </cell>
          <cell r="B63">
            <v>81555</v>
          </cell>
        </row>
        <row r="64">
          <cell r="A64" t="str">
            <v>武义县</v>
          </cell>
          <cell r="B64">
            <v>16900.54</v>
          </cell>
        </row>
        <row r="65">
          <cell r="A65" t="str">
            <v>衢州市</v>
          </cell>
          <cell r="B65">
            <v>249632.8082</v>
          </cell>
        </row>
        <row r="66">
          <cell r="A66" t="str">
            <v>开化县</v>
          </cell>
          <cell r="B66">
            <v>73212</v>
          </cell>
        </row>
        <row r="67">
          <cell r="A67" t="str">
            <v>衢州市本级</v>
          </cell>
          <cell r="B67">
            <v>37728</v>
          </cell>
        </row>
        <row r="68">
          <cell r="A68" t="str">
            <v>柯城区</v>
          </cell>
          <cell r="B68">
            <v>35295</v>
          </cell>
        </row>
        <row r="69">
          <cell r="A69" t="str">
            <v>江山市</v>
          </cell>
          <cell r="B69">
            <v>27057</v>
          </cell>
        </row>
        <row r="70">
          <cell r="A70" t="str">
            <v>常山县</v>
          </cell>
          <cell r="B70">
            <v>26620</v>
          </cell>
        </row>
        <row r="71">
          <cell r="A71" t="str">
            <v>龙游县</v>
          </cell>
          <cell r="B71">
            <v>20994.99</v>
          </cell>
        </row>
        <row r="72">
          <cell r="A72" t="str">
            <v>衢江区</v>
          </cell>
          <cell r="B72">
            <v>28725.8182</v>
          </cell>
        </row>
        <row r="73">
          <cell r="A73" t="str">
            <v>舟山市</v>
          </cell>
          <cell r="B73">
            <v>155059.43</v>
          </cell>
        </row>
        <row r="74">
          <cell r="A74" t="str">
            <v>舟山市本级</v>
          </cell>
          <cell r="B74">
            <v>72359</v>
          </cell>
        </row>
        <row r="75">
          <cell r="A75" t="str">
            <v>岱山县</v>
          </cell>
          <cell r="B75">
            <v>18273.97</v>
          </cell>
        </row>
        <row r="76">
          <cell r="A76" t="str">
            <v>普陀区</v>
          </cell>
          <cell r="B76">
            <v>21318.87</v>
          </cell>
        </row>
        <row r="77">
          <cell r="A77" t="str">
            <v>嵊泗县</v>
          </cell>
          <cell r="B77">
            <v>8061.59</v>
          </cell>
        </row>
        <row r="78">
          <cell r="A78" t="str">
            <v>定海区</v>
          </cell>
          <cell r="B78">
            <v>35046</v>
          </cell>
        </row>
        <row r="79">
          <cell r="A79" t="str">
            <v>台州市</v>
          </cell>
          <cell r="B79">
            <v>249286.08</v>
          </cell>
        </row>
        <row r="80">
          <cell r="A80" t="str">
            <v>黄岩区</v>
          </cell>
          <cell r="B80">
            <v>33807.7</v>
          </cell>
        </row>
        <row r="81">
          <cell r="A81" t="str">
            <v>临海市</v>
          </cell>
          <cell r="B81">
            <v>30229.81</v>
          </cell>
        </row>
        <row r="82">
          <cell r="A82" t="str">
            <v>温岭市</v>
          </cell>
          <cell r="B82">
            <v>23111.2</v>
          </cell>
        </row>
        <row r="83">
          <cell r="A83" t="str">
            <v>仙居县</v>
          </cell>
          <cell r="B83">
            <v>18335</v>
          </cell>
        </row>
        <row r="84">
          <cell r="A84" t="str">
            <v>天台县</v>
          </cell>
          <cell r="B84">
            <v>27585.14</v>
          </cell>
        </row>
        <row r="85">
          <cell r="A85" t="str">
            <v>椒江区</v>
          </cell>
          <cell r="B85">
            <v>12182.43</v>
          </cell>
        </row>
        <row r="86">
          <cell r="A86" t="str">
            <v>台州市本级</v>
          </cell>
          <cell r="B86">
            <v>50470</v>
          </cell>
        </row>
        <row r="87">
          <cell r="A87" t="str">
            <v>路桥区</v>
          </cell>
          <cell r="B87">
            <v>10600</v>
          </cell>
        </row>
        <row r="88">
          <cell r="A88" t="str">
            <v>玉环市</v>
          </cell>
          <cell r="B88">
            <v>24641.8</v>
          </cell>
        </row>
        <row r="89">
          <cell r="A89" t="str">
            <v>三门县</v>
          </cell>
          <cell r="B89">
            <v>18323</v>
          </cell>
        </row>
        <row r="90">
          <cell r="A90" t="str">
            <v>丽水市</v>
          </cell>
          <cell r="B90">
            <v>200773.44</v>
          </cell>
        </row>
        <row r="91">
          <cell r="A91" t="str">
            <v>青田县</v>
          </cell>
          <cell r="B91">
            <v>34010</v>
          </cell>
        </row>
        <row r="92">
          <cell r="A92" t="str">
            <v>遂昌县</v>
          </cell>
          <cell r="B92">
            <v>22815</v>
          </cell>
        </row>
        <row r="93">
          <cell r="A93" t="str">
            <v>云和县</v>
          </cell>
          <cell r="B93">
            <v>18200</v>
          </cell>
        </row>
        <row r="94">
          <cell r="A94" t="str">
            <v>丽水市本级</v>
          </cell>
          <cell r="B94">
            <v>16464</v>
          </cell>
        </row>
        <row r="95">
          <cell r="A95" t="str">
            <v>缙云县</v>
          </cell>
          <cell r="B95">
            <v>21753.44</v>
          </cell>
        </row>
        <row r="96">
          <cell r="A96" t="str">
            <v>庆元县</v>
          </cell>
          <cell r="B96">
            <v>28650</v>
          </cell>
        </row>
        <row r="97">
          <cell r="A97" t="str">
            <v>龙泉市</v>
          </cell>
          <cell r="B97">
            <v>17315</v>
          </cell>
        </row>
        <row r="98">
          <cell r="A98" t="str">
            <v>景宁县</v>
          </cell>
          <cell r="B98">
            <v>25281</v>
          </cell>
        </row>
        <row r="99">
          <cell r="A99" t="str">
            <v>松阳县</v>
          </cell>
          <cell r="B99">
            <v>10527</v>
          </cell>
        </row>
        <row r="100">
          <cell r="A100" t="str">
            <v>莲都区</v>
          </cell>
          <cell r="B100">
            <v>5758</v>
          </cell>
        </row>
        <row r="101">
          <cell r="A101" t="str">
            <v>省本级</v>
          </cell>
          <cell r="B101">
            <v>6433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地区调整"/>
      <sheetName val="项目名称调整"/>
      <sheetName val="类型调整"/>
      <sheetName val="08-10"/>
      <sheetName val="11-12月"/>
      <sheetName val="12-12月"/>
      <sheetName val="12月合并原件"/>
      <sheetName val="透视表"/>
      <sheetName val="Sheet1"/>
      <sheetName val="7月工作表"/>
      <sheetName val="2016年批次地县完成 (不含电发)"/>
      <sheetName val="上年完成数"/>
      <sheetName val="河湖处"/>
      <sheetName val="农水处"/>
      <sheetName val="建设处"/>
      <sheetName val="防御处"/>
      <sheetName val="水资源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A7" t="str">
            <v>金华市</v>
          </cell>
          <cell r="B7">
            <v>52561.2</v>
          </cell>
          <cell r="C7">
            <v>10649</v>
          </cell>
          <cell r="D7">
            <v>41882.6</v>
          </cell>
          <cell r="E7">
            <v>6568</v>
          </cell>
          <cell r="F7">
            <v>0.796834927665274</v>
          </cell>
          <cell r="G7">
            <v>0.61677152784299</v>
          </cell>
        </row>
        <row r="8">
          <cell r="A8" t="str">
            <v>东阳市</v>
          </cell>
          <cell r="B8">
            <v>1070</v>
          </cell>
          <cell r="C8">
            <v>870</v>
          </cell>
          <cell r="D8">
            <v>1010</v>
          </cell>
          <cell r="E8">
            <v>810</v>
          </cell>
          <cell r="F8">
            <v>0.94392523364486</v>
          </cell>
          <cell r="G8">
            <v>0.931034482758621</v>
          </cell>
        </row>
        <row r="9">
          <cell r="A9" t="str">
            <v>金东区</v>
          </cell>
          <cell r="B9">
            <v>170</v>
          </cell>
          <cell r="C9">
            <v>70</v>
          </cell>
          <cell r="D9">
            <v>170</v>
          </cell>
          <cell r="E9">
            <v>70</v>
          </cell>
          <cell r="F9">
            <v>1</v>
          </cell>
          <cell r="G9">
            <v>1</v>
          </cell>
        </row>
        <row r="10">
          <cell r="A10" t="str">
            <v>金华市本级</v>
          </cell>
          <cell r="B10">
            <v>5722.2</v>
          </cell>
          <cell r="C10">
            <v>2815</v>
          </cell>
          <cell r="D10">
            <v>515.6</v>
          </cell>
        </row>
        <row r="10">
          <cell r="F10">
            <v>0.0901052042920555</v>
          </cell>
          <cell r="G10">
            <v>0</v>
          </cell>
        </row>
        <row r="11">
          <cell r="A11" t="str">
            <v>兰溪市</v>
          </cell>
          <cell r="B11">
            <v>685</v>
          </cell>
          <cell r="C11">
            <v>236</v>
          </cell>
          <cell r="D11">
            <v>170</v>
          </cell>
          <cell r="E11">
            <v>140</v>
          </cell>
          <cell r="F11">
            <v>0.248175182481752</v>
          </cell>
          <cell r="G11">
            <v>0.593220338983051</v>
          </cell>
        </row>
        <row r="12">
          <cell r="A12" t="str">
            <v>磐安县</v>
          </cell>
          <cell r="B12">
            <v>1440</v>
          </cell>
          <cell r="C12">
            <v>1120</v>
          </cell>
          <cell r="D12">
            <v>1405</v>
          </cell>
          <cell r="E12">
            <v>1085</v>
          </cell>
          <cell r="F12">
            <v>0.975694444444444</v>
          </cell>
          <cell r="G12">
            <v>0.96875</v>
          </cell>
        </row>
        <row r="13">
          <cell r="A13" t="str">
            <v>浦江县</v>
          </cell>
          <cell r="B13">
            <v>1920</v>
          </cell>
          <cell r="C13">
            <v>990</v>
          </cell>
          <cell r="D13">
            <v>210</v>
          </cell>
          <cell r="E13">
            <v>60</v>
          </cell>
          <cell r="F13">
            <v>0.109375</v>
          </cell>
          <cell r="G13">
            <v>0.0606060606060606</v>
          </cell>
        </row>
        <row r="14">
          <cell r="A14" t="str">
            <v>武义县</v>
          </cell>
          <cell r="B14">
            <v>4934</v>
          </cell>
          <cell r="C14">
            <v>1831</v>
          </cell>
          <cell r="D14">
            <v>3990</v>
          </cell>
          <cell r="E14">
            <v>1831</v>
          </cell>
          <cell r="F14">
            <v>0.80867450344548</v>
          </cell>
          <cell r="G14">
            <v>1</v>
          </cell>
        </row>
        <row r="15">
          <cell r="A15" t="str">
            <v>婺城区</v>
          </cell>
          <cell r="B15">
            <v>100</v>
          </cell>
          <cell r="C15">
            <v>100</v>
          </cell>
          <cell r="D15">
            <v>50</v>
          </cell>
          <cell r="E15">
            <v>50</v>
          </cell>
          <cell r="F15">
            <v>0.5</v>
          </cell>
          <cell r="G15">
            <v>0.5</v>
          </cell>
        </row>
        <row r="16">
          <cell r="A16" t="str">
            <v>义乌市</v>
          </cell>
          <cell r="B16">
            <v>35070</v>
          </cell>
          <cell r="C16">
            <v>2190</v>
          </cell>
          <cell r="D16">
            <v>33570</v>
          </cell>
          <cell r="E16">
            <v>2190</v>
          </cell>
          <cell r="F16">
            <v>0.957228400342173</v>
          </cell>
          <cell r="G16">
            <v>1</v>
          </cell>
        </row>
        <row r="17">
          <cell r="A17" t="str">
            <v>永康市</v>
          </cell>
          <cell r="B17">
            <v>1450</v>
          </cell>
          <cell r="C17">
            <v>427</v>
          </cell>
          <cell r="D17">
            <v>792</v>
          </cell>
          <cell r="E17">
            <v>332</v>
          </cell>
          <cell r="F17">
            <v>0.546206896551724</v>
          </cell>
          <cell r="G17">
            <v>0.77751756440281</v>
          </cell>
        </row>
        <row r="18">
          <cell r="A18" t="str">
            <v>绍兴市</v>
          </cell>
          <cell r="B18">
            <v>45308.94</v>
          </cell>
          <cell r="C18">
            <v>6275</v>
          </cell>
          <cell r="D18">
            <v>35989.44</v>
          </cell>
          <cell r="E18">
            <v>6143.5</v>
          </cell>
          <cell r="F18">
            <v>0.794312115887063</v>
          </cell>
          <cell r="G18">
            <v>0.979043824701195</v>
          </cell>
        </row>
        <row r="19">
          <cell r="A19" t="str">
            <v>柯桥区</v>
          </cell>
          <cell r="B19">
            <v>250</v>
          </cell>
          <cell r="C19">
            <v>60</v>
          </cell>
          <cell r="D19">
            <v>205</v>
          </cell>
          <cell r="E19">
            <v>60</v>
          </cell>
          <cell r="F19">
            <v>0.82</v>
          </cell>
          <cell r="G19">
            <v>1</v>
          </cell>
        </row>
        <row r="20">
          <cell r="A20" t="str">
            <v>上虞区</v>
          </cell>
          <cell r="B20">
            <v>350</v>
          </cell>
          <cell r="C20">
            <v>80</v>
          </cell>
          <cell r="D20">
            <v>245</v>
          </cell>
          <cell r="E20">
            <v>80</v>
          </cell>
          <cell r="F20">
            <v>0.7</v>
          </cell>
          <cell r="G20">
            <v>1</v>
          </cell>
        </row>
        <row r="21">
          <cell r="A21" t="str">
            <v>嵊州市</v>
          </cell>
          <cell r="B21">
            <v>5675</v>
          </cell>
          <cell r="C21">
            <v>1790</v>
          </cell>
          <cell r="D21">
            <v>3896.5</v>
          </cell>
          <cell r="E21">
            <v>1733.5</v>
          </cell>
          <cell r="F21">
            <v>0.686607929515419</v>
          </cell>
          <cell r="G21">
            <v>0.968435754189944</v>
          </cell>
        </row>
        <row r="22">
          <cell r="A22" t="str">
            <v>新昌县</v>
          </cell>
          <cell r="B22">
            <v>3160</v>
          </cell>
          <cell r="C22">
            <v>450</v>
          </cell>
          <cell r="D22">
            <v>2696</v>
          </cell>
          <cell r="E22">
            <v>450</v>
          </cell>
          <cell r="F22">
            <v>0.853164556962025</v>
          </cell>
          <cell r="G22">
            <v>1</v>
          </cell>
        </row>
        <row r="23">
          <cell r="A23" t="str">
            <v>越城区</v>
          </cell>
          <cell r="B23">
            <v>961</v>
          </cell>
          <cell r="C23">
            <v>260</v>
          </cell>
          <cell r="D23">
            <v>841</v>
          </cell>
          <cell r="E23">
            <v>220</v>
          </cell>
          <cell r="F23">
            <v>0.875130072840791</v>
          </cell>
          <cell r="G23">
            <v>0.846153846153846</v>
          </cell>
        </row>
        <row r="24">
          <cell r="A24" t="str">
            <v>诸暨市</v>
          </cell>
          <cell r="B24">
            <v>34912.94</v>
          </cell>
          <cell r="C24">
            <v>3635</v>
          </cell>
          <cell r="D24">
            <v>28105.94</v>
          </cell>
          <cell r="E24">
            <v>3600</v>
          </cell>
          <cell r="F24">
            <v>0.805029310049512</v>
          </cell>
          <cell r="G24">
            <v>0.990371389270977</v>
          </cell>
        </row>
        <row r="25">
          <cell r="A25" t="str">
            <v>杭州市</v>
          </cell>
          <cell r="B25">
            <v>45308</v>
          </cell>
          <cell r="C25">
            <v>15141</v>
          </cell>
          <cell r="D25">
            <v>34425</v>
          </cell>
          <cell r="E25">
            <v>13749</v>
          </cell>
          <cell r="F25">
            <v>0.759799593890704</v>
          </cell>
          <cell r="G25">
            <v>0.908064196552407</v>
          </cell>
        </row>
        <row r="26">
          <cell r="A26" t="str">
            <v>淳安县</v>
          </cell>
          <cell r="B26">
            <v>4546</v>
          </cell>
          <cell r="C26">
            <v>1560</v>
          </cell>
          <cell r="D26">
            <v>3122</v>
          </cell>
          <cell r="E26">
            <v>980</v>
          </cell>
          <cell r="F26">
            <v>0.686757589089309</v>
          </cell>
          <cell r="G26">
            <v>0.628205128205128</v>
          </cell>
        </row>
        <row r="27">
          <cell r="A27" t="str">
            <v>富阳区</v>
          </cell>
          <cell r="B27">
            <v>509</v>
          </cell>
          <cell r="C27">
            <v>157</v>
          </cell>
          <cell r="D27">
            <v>377</v>
          </cell>
          <cell r="E27">
            <v>90</v>
          </cell>
          <cell r="F27">
            <v>0.740667976424362</v>
          </cell>
          <cell r="G27">
            <v>0.573248407643312</v>
          </cell>
        </row>
        <row r="28">
          <cell r="A28" t="str">
            <v>杭州市本级</v>
          </cell>
          <cell r="B28">
            <v>20101</v>
          </cell>
          <cell r="C28">
            <v>6455</v>
          </cell>
          <cell r="D28">
            <v>17250</v>
          </cell>
          <cell r="E28">
            <v>6040</v>
          </cell>
          <cell r="F28">
            <v>0.858166260385056</v>
          </cell>
          <cell r="G28">
            <v>0.935708752904725</v>
          </cell>
        </row>
        <row r="29">
          <cell r="A29" t="str">
            <v>建德市</v>
          </cell>
          <cell r="B29">
            <v>13054</v>
          </cell>
          <cell r="C29">
            <v>4874</v>
          </cell>
          <cell r="D29">
            <v>8178</v>
          </cell>
          <cell r="E29">
            <v>4854</v>
          </cell>
          <cell r="F29">
            <v>0.626474643787345</v>
          </cell>
          <cell r="G29">
            <v>0.995896594173164</v>
          </cell>
        </row>
        <row r="30">
          <cell r="A30" t="str">
            <v>临安区</v>
          </cell>
          <cell r="B30">
            <v>6415</v>
          </cell>
          <cell r="C30">
            <v>1865</v>
          </cell>
          <cell r="D30">
            <v>4845</v>
          </cell>
          <cell r="E30">
            <v>1555</v>
          </cell>
          <cell r="F30">
            <v>0.755261106780982</v>
          </cell>
          <cell r="G30">
            <v>0.833780160857909</v>
          </cell>
        </row>
        <row r="31">
          <cell r="A31" t="str">
            <v>桐庐县</v>
          </cell>
          <cell r="B31">
            <v>100</v>
          </cell>
          <cell r="C31">
            <v>60</v>
          </cell>
          <cell r="D31">
            <v>100</v>
          </cell>
          <cell r="E31">
            <v>60</v>
          </cell>
          <cell r="F31">
            <v>1</v>
          </cell>
          <cell r="G31">
            <v>1</v>
          </cell>
        </row>
        <row r="32">
          <cell r="A32" t="str">
            <v>萧山区</v>
          </cell>
          <cell r="B32">
            <v>403</v>
          </cell>
          <cell r="C32">
            <v>80</v>
          </cell>
          <cell r="D32">
            <v>403</v>
          </cell>
          <cell r="E32">
            <v>80</v>
          </cell>
          <cell r="F32">
            <v>1</v>
          </cell>
          <cell r="G32">
            <v>1</v>
          </cell>
        </row>
        <row r="33">
          <cell r="A33" t="str">
            <v>余杭区</v>
          </cell>
          <cell r="B33">
            <v>180</v>
          </cell>
          <cell r="C33">
            <v>90</v>
          </cell>
          <cell r="D33">
            <v>150</v>
          </cell>
          <cell r="E33">
            <v>90</v>
          </cell>
          <cell r="F33">
            <v>0.833333333333333</v>
          </cell>
          <cell r="G33">
            <v>1</v>
          </cell>
        </row>
        <row r="34">
          <cell r="A34" t="str">
            <v>舟山市</v>
          </cell>
          <cell r="B34">
            <v>5929</v>
          </cell>
          <cell r="C34">
            <v>2270</v>
          </cell>
          <cell r="D34">
            <v>4076</v>
          </cell>
          <cell r="E34">
            <v>1870</v>
          </cell>
          <cell r="F34">
            <v>0.687468375780064</v>
          </cell>
          <cell r="G34">
            <v>0.823788546255507</v>
          </cell>
        </row>
        <row r="35">
          <cell r="A35" t="str">
            <v>岱山县</v>
          </cell>
          <cell r="B35">
            <v>1471</v>
          </cell>
          <cell r="C35">
            <v>430</v>
          </cell>
          <cell r="D35">
            <v>965</v>
          </cell>
          <cell r="E35">
            <v>410</v>
          </cell>
          <cell r="F35">
            <v>0.656016315431679</v>
          </cell>
          <cell r="G35">
            <v>0.953488372093023</v>
          </cell>
        </row>
        <row r="36">
          <cell r="A36" t="str">
            <v>定海区</v>
          </cell>
          <cell r="B36">
            <v>3160</v>
          </cell>
          <cell r="C36">
            <v>1470</v>
          </cell>
          <cell r="D36">
            <v>2327</v>
          </cell>
          <cell r="E36">
            <v>1090</v>
          </cell>
          <cell r="F36">
            <v>0.736392405063291</v>
          </cell>
          <cell r="G36">
            <v>0.741496598639456</v>
          </cell>
        </row>
        <row r="37">
          <cell r="A37" t="str">
            <v>普陀区</v>
          </cell>
          <cell r="B37">
            <v>936</v>
          </cell>
          <cell r="C37">
            <v>240</v>
          </cell>
          <cell r="D37">
            <v>510</v>
          </cell>
          <cell r="E37">
            <v>240</v>
          </cell>
          <cell r="F37">
            <v>0.544871794871795</v>
          </cell>
          <cell r="G37">
            <v>1</v>
          </cell>
        </row>
        <row r="38">
          <cell r="A38" t="str">
            <v>舟山市本级</v>
          </cell>
          <cell r="B38">
            <v>362</v>
          </cell>
          <cell r="C38">
            <v>130</v>
          </cell>
          <cell r="D38">
            <v>274</v>
          </cell>
          <cell r="E38">
            <v>130</v>
          </cell>
          <cell r="F38">
            <v>0.756906077348066</v>
          </cell>
          <cell r="G38">
            <v>1</v>
          </cell>
        </row>
        <row r="39">
          <cell r="A39" t="str">
            <v>湖州市</v>
          </cell>
          <cell r="B39">
            <v>71427.48</v>
          </cell>
          <cell r="C39">
            <v>16080</v>
          </cell>
          <cell r="D39">
            <v>46587</v>
          </cell>
          <cell r="E39">
            <v>14025</v>
          </cell>
          <cell r="F39">
            <v>0.652227966043321</v>
          </cell>
          <cell r="G39">
            <v>0.872201492537313</v>
          </cell>
        </row>
        <row r="40">
          <cell r="A40" t="str">
            <v>安吉县</v>
          </cell>
          <cell r="B40">
            <v>21467.48</v>
          </cell>
          <cell r="C40">
            <v>5870</v>
          </cell>
          <cell r="D40">
            <v>11378</v>
          </cell>
          <cell r="E40">
            <v>4060</v>
          </cell>
          <cell r="F40">
            <v>0.530010974739466</v>
          </cell>
          <cell r="G40">
            <v>0.691652470187394</v>
          </cell>
        </row>
        <row r="41">
          <cell r="A41" t="str">
            <v>德清县</v>
          </cell>
          <cell r="B41">
            <v>35880</v>
          </cell>
          <cell r="C41">
            <v>5260</v>
          </cell>
          <cell r="D41">
            <v>23480</v>
          </cell>
          <cell r="E41">
            <v>5260</v>
          </cell>
          <cell r="F41">
            <v>0.654403567447046</v>
          </cell>
          <cell r="G41">
            <v>1</v>
          </cell>
        </row>
        <row r="42">
          <cell r="A42" t="str">
            <v>南浔区</v>
          </cell>
          <cell r="B42">
            <v>320</v>
          </cell>
          <cell r="C42">
            <v>90</v>
          </cell>
          <cell r="D42">
            <v>293</v>
          </cell>
          <cell r="E42">
            <v>90</v>
          </cell>
          <cell r="F42">
            <v>0.915625</v>
          </cell>
          <cell r="G42">
            <v>1</v>
          </cell>
        </row>
        <row r="43">
          <cell r="A43" t="str">
            <v>吴兴区</v>
          </cell>
          <cell r="B43">
            <v>110</v>
          </cell>
          <cell r="C43">
            <v>70</v>
          </cell>
          <cell r="D43">
            <v>80</v>
          </cell>
          <cell r="E43">
            <v>70</v>
          </cell>
          <cell r="F43">
            <v>0.727272727272727</v>
          </cell>
          <cell r="G43">
            <v>1</v>
          </cell>
        </row>
        <row r="44">
          <cell r="A44" t="str">
            <v>长兴县</v>
          </cell>
          <cell r="B44">
            <v>13650</v>
          </cell>
          <cell r="C44">
            <v>4790</v>
          </cell>
          <cell r="D44">
            <v>11356</v>
          </cell>
          <cell r="E44">
            <v>4545</v>
          </cell>
          <cell r="F44">
            <v>0.831941391941392</v>
          </cell>
          <cell r="G44">
            <v>0.948851774530271</v>
          </cell>
        </row>
        <row r="45">
          <cell r="A45" t="str">
            <v>嘉兴市</v>
          </cell>
          <cell r="B45">
            <v>81234.2</v>
          </cell>
          <cell r="C45">
            <v>15334</v>
          </cell>
          <cell r="D45">
            <v>49883.738</v>
          </cell>
          <cell r="E45">
            <v>14604</v>
          </cell>
          <cell r="F45">
            <v>0.614073112063638</v>
          </cell>
          <cell r="G45">
            <v>0.952393374201122</v>
          </cell>
        </row>
        <row r="46">
          <cell r="A46" t="str">
            <v>海宁市</v>
          </cell>
          <cell r="B46">
            <v>16526</v>
          </cell>
          <cell r="C46">
            <v>5300</v>
          </cell>
          <cell r="D46">
            <v>8476</v>
          </cell>
          <cell r="E46">
            <v>5150</v>
          </cell>
          <cell r="F46">
            <v>0.512888781314293</v>
          </cell>
          <cell r="G46">
            <v>0.971698113207547</v>
          </cell>
        </row>
        <row r="47">
          <cell r="A47" t="str">
            <v>海盐县</v>
          </cell>
          <cell r="B47">
            <v>3034.78</v>
          </cell>
          <cell r="C47">
            <v>1030</v>
          </cell>
          <cell r="D47">
            <v>1883.208</v>
          </cell>
          <cell r="E47">
            <v>1030</v>
          </cell>
          <cell r="F47">
            <v>0.62054185146864</v>
          </cell>
          <cell r="G47">
            <v>1</v>
          </cell>
        </row>
        <row r="48">
          <cell r="A48" t="str">
            <v>嘉善县</v>
          </cell>
          <cell r="B48">
            <v>43500</v>
          </cell>
          <cell r="C48">
            <v>4584</v>
          </cell>
          <cell r="D48">
            <v>25879</v>
          </cell>
          <cell r="E48">
            <v>4564</v>
          </cell>
          <cell r="F48">
            <v>0.594919540229885</v>
          </cell>
          <cell r="G48">
            <v>0.995636998254799</v>
          </cell>
        </row>
        <row r="49">
          <cell r="A49" t="str">
            <v>南湖区</v>
          </cell>
          <cell r="B49">
            <v>8858.42</v>
          </cell>
          <cell r="C49">
            <v>1600</v>
          </cell>
          <cell r="D49">
            <v>6949.53</v>
          </cell>
          <cell r="E49">
            <v>1590</v>
          </cell>
          <cell r="F49">
            <v>0.784511233380219</v>
          </cell>
          <cell r="G49">
            <v>0.99375</v>
          </cell>
        </row>
        <row r="50">
          <cell r="A50" t="str">
            <v>平湖市</v>
          </cell>
          <cell r="B50">
            <v>1965</v>
          </cell>
          <cell r="C50">
            <v>950</v>
          </cell>
          <cell r="D50">
            <v>630</v>
          </cell>
          <cell r="E50">
            <v>400</v>
          </cell>
          <cell r="F50">
            <v>0.320610687022901</v>
          </cell>
          <cell r="G50">
            <v>0.421052631578947</v>
          </cell>
        </row>
        <row r="51">
          <cell r="A51" t="str">
            <v>桐乡市</v>
          </cell>
          <cell r="B51">
            <v>7265</v>
          </cell>
          <cell r="C51">
            <v>1790</v>
          </cell>
          <cell r="D51">
            <v>5981</v>
          </cell>
          <cell r="E51">
            <v>1790</v>
          </cell>
          <cell r="F51">
            <v>0.823262216104611</v>
          </cell>
          <cell r="G51">
            <v>1</v>
          </cell>
        </row>
        <row r="52">
          <cell r="A52" t="str">
            <v>秀洲区</v>
          </cell>
          <cell r="B52">
            <v>85</v>
          </cell>
          <cell r="C52">
            <v>80</v>
          </cell>
          <cell r="D52">
            <v>85</v>
          </cell>
          <cell r="E52">
            <v>80</v>
          </cell>
          <cell r="F52">
            <v>1</v>
          </cell>
          <cell r="G52">
            <v>1</v>
          </cell>
        </row>
        <row r="53">
          <cell r="A53" t="str">
            <v>温州市</v>
          </cell>
          <cell r="B53">
            <v>15622</v>
          </cell>
          <cell r="C53">
            <v>4762</v>
          </cell>
          <cell r="D53">
            <v>8847</v>
          </cell>
          <cell r="E53">
            <v>4370</v>
          </cell>
          <cell r="F53">
            <v>0.5663167328127</v>
          </cell>
          <cell r="G53">
            <v>0.917681646367073</v>
          </cell>
        </row>
        <row r="54">
          <cell r="A54" t="str">
            <v>苍南县</v>
          </cell>
          <cell r="B54">
            <v>120</v>
          </cell>
          <cell r="C54">
            <v>80</v>
          </cell>
          <cell r="D54">
            <v>120</v>
          </cell>
          <cell r="E54">
            <v>80</v>
          </cell>
          <cell r="F54">
            <v>1</v>
          </cell>
          <cell r="G54">
            <v>1</v>
          </cell>
        </row>
        <row r="55">
          <cell r="A55" t="str">
            <v>洞头区</v>
          </cell>
          <cell r="B55">
            <v>500</v>
          </cell>
          <cell r="C55">
            <v>230</v>
          </cell>
          <cell r="D55">
            <v>115</v>
          </cell>
          <cell r="E55">
            <v>100</v>
          </cell>
          <cell r="F55">
            <v>0.23</v>
          </cell>
          <cell r="G55">
            <v>0.434782608695652</v>
          </cell>
        </row>
        <row r="56">
          <cell r="A56" t="str">
            <v>乐清市</v>
          </cell>
          <cell r="B56">
            <v>70</v>
          </cell>
          <cell r="C56">
            <v>70</v>
          </cell>
          <cell r="D56">
            <v>70</v>
          </cell>
          <cell r="E56">
            <v>70</v>
          </cell>
          <cell r="F56">
            <v>1</v>
          </cell>
          <cell r="G56">
            <v>1</v>
          </cell>
        </row>
        <row r="57">
          <cell r="A57" t="str">
            <v>龙港市</v>
          </cell>
          <cell r="B57">
            <v>50</v>
          </cell>
          <cell r="C57">
            <v>50</v>
          </cell>
          <cell r="D57">
            <v>30</v>
          </cell>
          <cell r="E57">
            <v>0</v>
          </cell>
          <cell r="F57">
            <v>0.6</v>
          </cell>
          <cell r="G57">
            <v>0</v>
          </cell>
        </row>
        <row r="58">
          <cell r="A58" t="str">
            <v>龙湾区</v>
          </cell>
          <cell r="B58">
            <v>30</v>
          </cell>
          <cell r="C58">
            <v>30</v>
          </cell>
          <cell r="D58">
            <v>10</v>
          </cell>
          <cell r="E58">
            <v>10</v>
          </cell>
          <cell r="F58">
            <v>0.333333333333333</v>
          </cell>
          <cell r="G58">
            <v>0.333333333333333</v>
          </cell>
        </row>
        <row r="59">
          <cell r="A59" t="str">
            <v>鹿城区</v>
          </cell>
          <cell r="B59">
            <v>50</v>
          </cell>
          <cell r="C59">
            <v>30</v>
          </cell>
          <cell r="D59">
            <v>20</v>
          </cell>
          <cell r="E59">
            <v>15</v>
          </cell>
          <cell r="F59">
            <v>0.4</v>
          </cell>
          <cell r="G59">
            <v>0.5</v>
          </cell>
        </row>
        <row r="60">
          <cell r="A60" t="str">
            <v>瓯海区</v>
          </cell>
          <cell r="B60">
            <v>91</v>
          </cell>
          <cell r="C60">
            <v>40</v>
          </cell>
          <cell r="D60">
            <v>40</v>
          </cell>
          <cell r="E60">
            <v>40</v>
          </cell>
          <cell r="F60">
            <v>0.43956043956044</v>
          </cell>
          <cell r="G60">
            <v>1</v>
          </cell>
        </row>
        <row r="61">
          <cell r="A61" t="str">
            <v>平阳县</v>
          </cell>
          <cell r="B61">
            <v>70</v>
          </cell>
          <cell r="C61">
            <v>70</v>
          </cell>
          <cell r="D61">
            <v>15</v>
          </cell>
          <cell r="E61">
            <v>15</v>
          </cell>
          <cell r="F61">
            <v>0.214285714285714</v>
          </cell>
          <cell r="G61">
            <v>0.214285714285714</v>
          </cell>
        </row>
        <row r="62">
          <cell r="A62" t="str">
            <v>瑞安市</v>
          </cell>
          <cell r="B62">
            <v>270</v>
          </cell>
          <cell r="C62">
            <v>70</v>
          </cell>
          <cell r="D62">
            <v>270</v>
          </cell>
          <cell r="E62">
            <v>70</v>
          </cell>
          <cell r="F62">
            <v>1</v>
          </cell>
          <cell r="G62">
            <v>1</v>
          </cell>
        </row>
        <row r="63">
          <cell r="A63" t="str">
            <v>泰顺县</v>
          </cell>
          <cell r="B63">
            <v>6570</v>
          </cell>
          <cell r="C63">
            <v>1800</v>
          </cell>
          <cell r="D63">
            <v>2070</v>
          </cell>
          <cell r="E63">
            <v>1780</v>
          </cell>
          <cell r="F63">
            <v>0.315068493150685</v>
          </cell>
          <cell r="G63">
            <v>0.988888888888889</v>
          </cell>
        </row>
        <row r="64">
          <cell r="A64" t="str">
            <v>文成县</v>
          </cell>
          <cell r="B64">
            <v>3260</v>
          </cell>
          <cell r="C64">
            <v>1000</v>
          </cell>
          <cell r="D64">
            <v>3260</v>
          </cell>
          <cell r="E64">
            <v>1000</v>
          </cell>
          <cell r="F64">
            <v>1</v>
          </cell>
          <cell r="G64">
            <v>1</v>
          </cell>
        </row>
        <row r="65">
          <cell r="A65" t="str">
            <v>永嘉县</v>
          </cell>
          <cell r="B65">
            <v>4541</v>
          </cell>
          <cell r="C65">
            <v>1292</v>
          </cell>
          <cell r="D65">
            <v>2827</v>
          </cell>
          <cell r="E65">
            <v>1190</v>
          </cell>
          <cell r="F65">
            <v>0.622550099097115</v>
          </cell>
          <cell r="G65">
            <v>0.921052631578947</v>
          </cell>
        </row>
        <row r="66">
          <cell r="A66" t="str">
            <v>丽水市</v>
          </cell>
          <cell r="B66">
            <v>64375</v>
          </cell>
          <cell r="C66">
            <v>17624</v>
          </cell>
          <cell r="D66">
            <v>36410</v>
          </cell>
          <cell r="E66">
            <v>12252</v>
          </cell>
          <cell r="F66">
            <v>0.565592233009709</v>
          </cell>
          <cell r="G66">
            <v>0.695188379482524</v>
          </cell>
        </row>
        <row r="67">
          <cell r="A67" t="str">
            <v>缙云县</v>
          </cell>
          <cell r="B67">
            <v>513</v>
          </cell>
          <cell r="C67">
            <v>360</v>
          </cell>
          <cell r="D67">
            <v>320</v>
          </cell>
          <cell r="E67">
            <v>250</v>
          </cell>
          <cell r="F67">
            <v>0.623781676413255</v>
          </cell>
          <cell r="G67">
            <v>0.694444444444444</v>
          </cell>
        </row>
        <row r="68">
          <cell r="A68" t="str">
            <v>景宁县</v>
          </cell>
          <cell r="B68">
            <v>29860</v>
          </cell>
          <cell r="C68">
            <v>4448</v>
          </cell>
          <cell r="D68">
            <v>19850</v>
          </cell>
          <cell r="E68">
            <v>4438</v>
          </cell>
          <cell r="F68">
            <v>0.664768921634293</v>
          </cell>
          <cell r="G68">
            <v>0.997751798561151</v>
          </cell>
        </row>
        <row r="69">
          <cell r="A69" t="str">
            <v>丽水市本级</v>
          </cell>
          <cell r="B69">
            <v>240</v>
          </cell>
          <cell r="C69">
            <v>160</v>
          </cell>
          <cell r="D69">
            <v>50</v>
          </cell>
          <cell r="E69">
            <v>50</v>
          </cell>
          <cell r="F69">
            <v>0.208333333333333</v>
          </cell>
          <cell r="G69">
            <v>0.3125</v>
          </cell>
        </row>
        <row r="70">
          <cell r="A70" t="str">
            <v>莲都区</v>
          </cell>
          <cell r="B70">
            <v>2120</v>
          </cell>
          <cell r="C70">
            <v>1120</v>
          </cell>
          <cell r="D70">
            <v>1350</v>
          </cell>
          <cell r="E70">
            <v>850</v>
          </cell>
          <cell r="F70">
            <v>0.636792452830189</v>
          </cell>
          <cell r="G70">
            <v>0.758928571428571</v>
          </cell>
        </row>
        <row r="71">
          <cell r="A71" t="str">
            <v>龙泉市</v>
          </cell>
          <cell r="B71">
            <v>8860</v>
          </cell>
          <cell r="C71">
            <v>1550</v>
          </cell>
          <cell r="D71">
            <v>6210</v>
          </cell>
          <cell r="E71">
            <v>1360</v>
          </cell>
          <cell r="F71">
            <v>0.700902934537246</v>
          </cell>
          <cell r="G71">
            <v>0.87741935483871</v>
          </cell>
        </row>
        <row r="72">
          <cell r="A72" t="str">
            <v>庆元县</v>
          </cell>
          <cell r="B72">
            <v>1030</v>
          </cell>
          <cell r="C72">
            <v>1030</v>
          </cell>
          <cell r="D72">
            <v>175</v>
          </cell>
          <cell r="E72">
            <v>175</v>
          </cell>
          <cell r="F72">
            <v>0.169902912621359</v>
          </cell>
          <cell r="G72">
            <v>0.169902912621359</v>
          </cell>
        </row>
        <row r="73">
          <cell r="A73" t="str">
            <v>松阳县</v>
          </cell>
          <cell r="B73">
            <v>10106</v>
          </cell>
          <cell r="C73">
            <v>5186</v>
          </cell>
          <cell r="D73">
            <v>3665</v>
          </cell>
          <cell r="E73">
            <v>3539</v>
          </cell>
          <cell r="F73">
            <v>0.362655848011083</v>
          </cell>
          <cell r="G73">
            <v>0.682414192055534</v>
          </cell>
        </row>
        <row r="74">
          <cell r="A74" t="str">
            <v>遂昌县</v>
          </cell>
          <cell r="B74">
            <v>4070</v>
          </cell>
          <cell r="C74">
            <v>1840</v>
          </cell>
          <cell r="D74">
            <v>2120</v>
          </cell>
          <cell r="E74">
            <v>1040</v>
          </cell>
          <cell r="F74">
            <v>0.520884520884521</v>
          </cell>
          <cell r="G74">
            <v>0.565217391304348</v>
          </cell>
        </row>
        <row r="75">
          <cell r="A75" t="str">
            <v>云和县</v>
          </cell>
          <cell r="B75">
            <v>7380</v>
          </cell>
          <cell r="C75">
            <v>1870</v>
          </cell>
          <cell r="D75">
            <v>2590</v>
          </cell>
          <cell r="E75">
            <v>490</v>
          </cell>
          <cell r="F75">
            <v>0.350948509485095</v>
          </cell>
          <cell r="G75">
            <v>0.262032085561497</v>
          </cell>
        </row>
        <row r="76">
          <cell r="A76" t="str">
            <v>青田县</v>
          </cell>
          <cell r="B76">
            <v>196</v>
          </cell>
          <cell r="C76">
            <v>60</v>
          </cell>
          <cell r="D76">
            <v>80</v>
          </cell>
          <cell r="E76">
            <v>60</v>
          </cell>
          <cell r="F76">
            <v>0.408163265306122</v>
          </cell>
          <cell r="G76">
            <v>1</v>
          </cell>
        </row>
        <row r="77">
          <cell r="A77" t="str">
            <v>衢州市</v>
          </cell>
          <cell r="B77">
            <v>210462.5</v>
          </cell>
          <cell r="C77">
            <v>48760</v>
          </cell>
          <cell r="D77">
            <v>111695</v>
          </cell>
          <cell r="E77">
            <v>16997</v>
          </cell>
          <cell r="F77">
            <v>0.530712122112015</v>
          </cell>
          <cell r="G77">
            <v>0.348584905660377</v>
          </cell>
        </row>
        <row r="78">
          <cell r="A78" t="str">
            <v>常山县</v>
          </cell>
          <cell r="B78">
            <v>8070</v>
          </cell>
          <cell r="C78">
            <v>1320</v>
          </cell>
          <cell r="D78">
            <v>5170</v>
          </cell>
          <cell r="E78">
            <v>870</v>
          </cell>
          <cell r="F78">
            <v>0.640644361833953</v>
          </cell>
          <cell r="G78">
            <v>0.659090909090909</v>
          </cell>
        </row>
        <row r="79">
          <cell r="A79" t="str">
            <v>江山市</v>
          </cell>
          <cell r="B79">
            <v>23635.5</v>
          </cell>
          <cell r="C79">
            <v>2290</v>
          </cell>
          <cell r="D79">
            <v>13528</v>
          </cell>
          <cell r="E79">
            <v>1952</v>
          </cell>
          <cell r="F79">
            <v>0.572359374669459</v>
          </cell>
          <cell r="G79">
            <v>0.852401746724891</v>
          </cell>
        </row>
        <row r="80">
          <cell r="A80" t="str">
            <v>开化县</v>
          </cell>
          <cell r="B80">
            <v>163595</v>
          </cell>
          <cell r="C80">
            <v>42070</v>
          </cell>
          <cell r="D80">
            <v>88120</v>
          </cell>
          <cell r="E80">
            <v>12480</v>
          </cell>
          <cell r="F80">
            <v>0.538647269170818</v>
          </cell>
          <cell r="G80">
            <v>0.296648443071072</v>
          </cell>
        </row>
        <row r="81">
          <cell r="A81" t="str">
            <v>柯城区</v>
          </cell>
          <cell r="B81">
            <v>70</v>
          </cell>
          <cell r="C81">
            <v>70</v>
          </cell>
          <cell r="D81">
            <v>65</v>
          </cell>
          <cell r="E81">
            <v>65</v>
          </cell>
          <cell r="F81">
            <v>0.928571428571429</v>
          </cell>
          <cell r="G81">
            <v>0.928571428571429</v>
          </cell>
        </row>
        <row r="82">
          <cell r="A82" t="str">
            <v>龙游县</v>
          </cell>
          <cell r="B82">
            <v>8552</v>
          </cell>
          <cell r="C82">
            <v>1830</v>
          </cell>
          <cell r="D82">
            <v>3580</v>
          </cell>
          <cell r="E82">
            <v>1530</v>
          </cell>
          <cell r="F82">
            <v>0.418615528531338</v>
          </cell>
          <cell r="G82">
            <v>0.836065573770492</v>
          </cell>
        </row>
        <row r="83">
          <cell r="A83" t="str">
            <v>衢江区</v>
          </cell>
          <cell r="B83">
            <v>6540</v>
          </cell>
          <cell r="C83">
            <v>1180</v>
          </cell>
          <cell r="D83">
            <v>1232</v>
          </cell>
          <cell r="E83">
            <v>100</v>
          </cell>
          <cell r="F83">
            <v>0.188379204892966</v>
          </cell>
          <cell r="G83">
            <v>0.0847457627118644</v>
          </cell>
        </row>
        <row r="84">
          <cell r="A84" t="str">
            <v>台州市</v>
          </cell>
          <cell r="B84">
            <v>31893.97</v>
          </cell>
          <cell r="C84">
            <v>12895</v>
          </cell>
          <cell r="D84">
            <v>6144.09</v>
          </cell>
          <cell r="E84">
            <v>2110.18</v>
          </cell>
          <cell r="F84">
            <v>0.192641116800449</v>
          </cell>
          <cell r="G84">
            <v>0.163643272586274</v>
          </cell>
        </row>
        <row r="85">
          <cell r="A85" t="str">
            <v>黄岩区</v>
          </cell>
          <cell r="B85">
            <v>950</v>
          </cell>
          <cell r="C85">
            <v>630</v>
          </cell>
          <cell r="D85">
            <v>885</v>
          </cell>
          <cell r="E85">
            <v>615</v>
          </cell>
          <cell r="F85">
            <v>0.931578947368421</v>
          </cell>
          <cell r="G85">
            <v>0.976190476190476</v>
          </cell>
        </row>
        <row r="86">
          <cell r="A86" t="str">
            <v>椒江区</v>
          </cell>
          <cell r="B86">
            <v>54</v>
          </cell>
          <cell r="C86">
            <v>50</v>
          </cell>
          <cell r="D86">
            <v>45</v>
          </cell>
          <cell r="E86">
            <v>45</v>
          </cell>
          <cell r="F86">
            <v>0.833333333333333</v>
          </cell>
          <cell r="G86">
            <v>0.9</v>
          </cell>
        </row>
        <row r="87">
          <cell r="A87" t="str">
            <v>临海市</v>
          </cell>
          <cell r="B87">
            <v>7151</v>
          </cell>
          <cell r="C87">
            <v>1230</v>
          </cell>
          <cell r="D87">
            <v>3769.29</v>
          </cell>
          <cell r="E87">
            <v>1074.11</v>
          </cell>
          <cell r="F87">
            <v>0.527099706334778</v>
          </cell>
          <cell r="G87">
            <v>0.873260162601626</v>
          </cell>
        </row>
        <row r="88">
          <cell r="A88" t="str">
            <v>路桥区</v>
          </cell>
          <cell r="B88">
            <v>8690</v>
          </cell>
          <cell r="C88">
            <v>3365</v>
          </cell>
          <cell r="D88">
            <v>1055</v>
          </cell>
          <cell r="E88">
            <v>5</v>
          </cell>
          <cell r="F88">
            <v>0.121403912543153</v>
          </cell>
          <cell r="G88">
            <v>0.00148588410104012</v>
          </cell>
        </row>
        <row r="89">
          <cell r="A89" t="str">
            <v>三门县</v>
          </cell>
          <cell r="B89">
            <v>70</v>
          </cell>
          <cell r="C89">
            <v>70</v>
          </cell>
          <cell r="D89">
            <v>35.8</v>
          </cell>
          <cell r="E89">
            <v>35.8</v>
          </cell>
          <cell r="F89">
            <v>0.511428571428571</v>
          </cell>
          <cell r="G89">
            <v>0.511428571428571</v>
          </cell>
        </row>
        <row r="90">
          <cell r="A90" t="str">
            <v>天台县</v>
          </cell>
          <cell r="B90">
            <v>14798.97</v>
          </cell>
          <cell r="C90">
            <v>7370</v>
          </cell>
          <cell r="D90">
            <v>294</v>
          </cell>
          <cell r="E90">
            <v>275.27</v>
          </cell>
          <cell r="F90">
            <v>0.0198662474483021</v>
          </cell>
          <cell r="G90">
            <v>0.0373500678426052</v>
          </cell>
        </row>
        <row r="91">
          <cell r="A91" t="str">
            <v>温岭市</v>
          </cell>
          <cell r="B91">
            <v>70</v>
          </cell>
          <cell r="C91">
            <v>70</v>
          </cell>
          <cell r="D91">
            <v>10</v>
          </cell>
          <cell r="E91">
            <v>10</v>
          </cell>
          <cell r="F91">
            <v>0.142857142857143</v>
          </cell>
          <cell r="G91">
            <v>0.142857142857143</v>
          </cell>
        </row>
        <row r="92">
          <cell r="A92" t="str">
            <v>仙居县</v>
          </cell>
          <cell r="B92">
            <v>70</v>
          </cell>
          <cell r="C92">
            <v>70</v>
          </cell>
          <cell r="D92">
            <v>50</v>
          </cell>
          <cell r="E92">
            <v>50</v>
          </cell>
          <cell r="F92">
            <v>0.714285714285714</v>
          </cell>
          <cell r="G92">
            <v>0.714285714285714</v>
          </cell>
        </row>
        <row r="93">
          <cell r="A93" t="str">
            <v>玉环市</v>
          </cell>
          <cell r="B93">
            <v>40</v>
          </cell>
          <cell r="C93">
            <v>40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月"/>
      <sheetName val="Sheet2"/>
      <sheetName val="Sheet3"/>
    </sheetNames>
    <sheetDataSet>
      <sheetData sheetId="0">
        <row r="4">
          <cell r="A4" t="str">
            <v>宁波市</v>
          </cell>
          <cell r="B4">
            <v>100</v>
          </cell>
          <cell r="C4">
            <v>604942</v>
          </cell>
          <cell r="D4">
            <v>148938</v>
          </cell>
          <cell r="E4">
            <v>753880</v>
          </cell>
        </row>
        <row r="5">
          <cell r="A5" t="str">
            <v>海曙区</v>
          </cell>
          <cell r="B5">
            <v>8.4</v>
          </cell>
          <cell r="C5">
            <v>48284</v>
          </cell>
          <cell r="D5">
            <v>850</v>
          </cell>
          <cell r="E5">
            <v>49134</v>
          </cell>
        </row>
        <row r="6">
          <cell r="A6" t="str">
            <v>江北区</v>
          </cell>
          <cell r="B6">
            <v>3.1</v>
          </cell>
          <cell r="C6">
            <v>18835</v>
          </cell>
        </row>
        <row r="6">
          <cell r="E6">
            <v>18835</v>
          </cell>
        </row>
        <row r="7">
          <cell r="A7" t="str">
            <v>北仑区</v>
          </cell>
          <cell r="B7">
            <v>7.7</v>
          </cell>
          <cell r="C7">
            <v>43892</v>
          </cell>
        </row>
        <row r="7">
          <cell r="E7">
            <v>43892</v>
          </cell>
        </row>
        <row r="8">
          <cell r="A8" t="str">
            <v>镇海区</v>
          </cell>
          <cell r="B8">
            <v>3.4</v>
          </cell>
          <cell r="C8">
            <v>19194</v>
          </cell>
        </row>
        <row r="8">
          <cell r="E8">
            <v>19194</v>
          </cell>
        </row>
        <row r="9">
          <cell r="A9" t="str">
            <v>鄞州区</v>
          </cell>
          <cell r="B9">
            <v>5.6</v>
          </cell>
          <cell r="C9">
            <v>35453</v>
          </cell>
        </row>
        <row r="9">
          <cell r="E9">
            <v>35453</v>
          </cell>
        </row>
        <row r="10">
          <cell r="A10" t="str">
            <v>奉化区</v>
          </cell>
          <cell r="B10">
            <v>21.3</v>
          </cell>
          <cell r="C10">
            <v>120393</v>
          </cell>
          <cell r="D10">
            <v>13650</v>
          </cell>
          <cell r="E10">
            <v>134043</v>
          </cell>
        </row>
        <row r="11">
          <cell r="A11" t="str">
            <v>余姚市</v>
          </cell>
          <cell r="B11">
            <v>8</v>
          </cell>
          <cell r="C11">
            <v>47300</v>
          </cell>
          <cell r="D11">
            <v>29256</v>
          </cell>
          <cell r="E11">
            <v>76556</v>
          </cell>
        </row>
        <row r="12">
          <cell r="A12" t="str">
            <v>慈溪市</v>
          </cell>
          <cell r="B12">
            <v>7.5</v>
          </cell>
          <cell r="C12">
            <v>52294</v>
          </cell>
          <cell r="D12">
            <v>7254</v>
          </cell>
          <cell r="E12">
            <v>59548</v>
          </cell>
        </row>
        <row r="13">
          <cell r="A13" t="str">
            <v>宁海县</v>
          </cell>
          <cell r="B13">
            <v>10.5</v>
          </cell>
          <cell r="C13">
            <v>63858</v>
          </cell>
          <cell r="D13">
            <v>6548</v>
          </cell>
          <cell r="E13">
            <v>70406</v>
          </cell>
        </row>
        <row r="14">
          <cell r="A14" t="str">
            <v>象山县</v>
          </cell>
          <cell r="B14">
            <v>3</v>
          </cell>
          <cell r="C14">
            <v>24541</v>
          </cell>
        </row>
        <row r="14">
          <cell r="E14">
            <v>24541</v>
          </cell>
        </row>
        <row r="15">
          <cell r="A15" t="str">
            <v>宁波市本级（含各个功能区）</v>
          </cell>
          <cell r="B15">
            <v>21.5</v>
          </cell>
          <cell r="C15">
            <v>130898</v>
          </cell>
          <cell r="D15">
            <v>91380</v>
          </cell>
          <cell r="E15">
            <v>222278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础表"/>
      <sheetName val="纯前期类项目"/>
      <sheetName val="百项千亿"/>
      <sheetName val="市分月"/>
      <sheetName val="制图"/>
      <sheetName val="排名图"/>
      <sheetName val="实施计划"/>
      <sheetName val="导出表"/>
      <sheetName val="宁波进展"/>
    </sheetNames>
    <sheetDataSet>
      <sheetData sheetId="0" refreshError="1">
        <row r="1">
          <cell r="G1" t="str">
            <v>2021年海塘安澜等重大水利项目进展情况表</v>
          </cell>
        </row>
        <row r="2">
          <cell r="G2" t="str">
            <v>项目名称</v>
          </cell>
          <cell r="H2" t="str">
            <v>计划系统项目名称</v>
          </cell>
          <cell r="I2" t="str">
            <v>总投资</v>
          </cell>
          <cell r="J2" t="str">
            <v>截至2020年底累计完成投资</v>
          </cell>
          <cell r="K2" t="str">
            <v>2021年进展要求</v>
          </cell>
          <cell r="L2" t="str">
            <v>2021年计划投资</v>
          </cell>
          <cell r="M2" t="str">
            <v>截至2021年7月进展情况</v>
          </cell>
          <cell r="N2" t="str">
            <v>2021年1-7月完成投资</v>
          </cell>
        </row>
        <row r="3">
          <cell r="G3" t="str">
            <v>杭州市萧围西线（一工段至四工段）提标加固工程</v>
          </cell>
        </row>
        <row r="3">
          <cell r="I3">
            <v>60000</v>
          </cell>
          <cell r="J3">
            <v>0</v>
          </cell>
          <cell r="K3" t="str">
            <v>完成可研审批，新开工</v>
          </cell>
          <cell r="L3">
            <v>1000</v>
          </cell>
          <cell r="M3" t="str">
            <v>前期</v>
          </cell>
        </row>
        <row r="4">
          <cell r="G4" t="str">
            <v>杭州市本级海塘安澜工程（上泗南北大塘）</v>
          </cell>
        </row>
        <row r="4">
          <cell r="I4">
            <v>170000</v>
          </cell>
          <cell r="J4">
            <v>0</v>
          </cell>
          <cell r="K4" t="str">
            <v>完成可研审批，新开工</v>
          </cell>
          <cell r="L4">
            <v>1000</v>
          </cell>
          <cell r="M4" t="str">
            <v>前期</v>
          </cell>
        </row>
        <row r="5">
          <cell r="G5" t="str">
            <v>扩大杭嘉湖南排工程（八堡泵站）</v>
          </cell>
          <cell r="H5" t="str">
            <v>扩大杭嘉湖南排八堡排水泵站工程</v>
          </cell>
          <cell r="I5">
            <v>129000</v>
          </cell>
          <cell r="J5">
            <v>82000</v>
          </cell>
          <cell r="K5" t="str">
            <v>主体工程建设</v>
          </cell>
          <cell r="L5">
            <v>29000</v>
          </cell>
          <cell r="M5" t="str">
            <v>在建</v>
          </cell>
          <cell r="N5">
            <v>17200</v>
          </cell>
        </row>
        <row r="6">
          <cell r="G6" t="str">
            <v>杭州市大江东片外排工程-东湖防洪调蓄湖</v>
          </cell>
          <cell r="H6" t="str">
            <v>杭州市大江东片外排工程-东湖防洪调蓄湖</v>
          </cell>
          <cell r="I6">
            <v>110256</v>
          </cell>
          <cell r="J6">
            <v>100002</v>
          </cell>
          <cell r="K6" t="str">
            <v>主体工程建设</v>
          </cell>
          <cell r="L6">
            <v>8000</v>
          </cell>
          <cell r="M6" t="str">
            <v>在建</v>
          </cell>
          <cell r="N6">
            <v>5944</v>
          </cell>
        </row>
        <row r="7">
          <cell r="G7" t="str">
            <v>杭州市西湖区铜鉴湖防洪排涝调蓄工程</v>
          </cell>
          <cell r="H7" t="str">
            <v>西湖区铜鉴湖防洪排涝调蓄工程</v>
          </cell>
          <cell r="I7">
            <v>144400</v>
          </cell>
          <cell r="J7">
            <v>113780</v>
          </cell>
          <cell r="K7" t="str">
            <v>完工见效</v>
          </cell>
          <cell r="L7">
            <v>30590</v>
          </cell>
          <cell r="M7" t="str">
            <v>在建</v>
          </cell>
          <cell r="N7">
            <v>22950</v>
          </cell>
        </row>
        <row r="8">
          <cell r="G8" t="str">
            <v>杭州市青山水库防洪能力提升工程</v>
          </cell>
          <cell r="H8" t="str">
            <v>杭州市青山水库防洪能力提升工程</v>
          </cell>
          <cell r="I8">
            <v>19952</v>
          </cell>
          <cell r="J8">
            <v>0</v>
          </cell>
          <cell r="K8" t="str">
            <v>完成可研审批，新开工</v>
          </cell>
          <cell r="L8">
            <v>8000</v>
          </cell>
          <cell r="M8" t="str">
            <v>完成可研审批</v>
          </cell>
          <cell r="N8">
            <v>225.97</v>
          </cell>
        </row>
        <row r="9">
          <cell r="G9" t="str">
            <v>杭州市萧山区浦阳江治理工程</v>
          </cell>
          <cell r="H9" t="str">
            <v>萧山区浦阳江治理工程</v>
          </cell>
          <cell r="I9">
            <v>425000</v>
          </cell>
          <cell r="J9">
            <v>343204</v>
          </cell>
          <cell r="K9" t="str">
            <v>主体工程建设</v>
          </cell>
          <cell r="L9">
            <v>10000</v>
          </cell>
          <cell r="M9" t="str">
            <v>在建</v>
          </cell>
          <cell r="N9">
            <v>0</v>
          </cell>
        </row>
        <row r="10">
          <cell r="G10" t="str">
            <v>杭州市富阳区富春江治理工程</v>
          </cell>
          <cell r="H10" t="str">
            <v>杭州市富阳区富春江治理工程</v>
          </cell>
          <cell r="I10">
            <v>289000</v>
          </cell>
          <cell r="J10">
            <v>196357</v>
          </cell>
          <cell r="K10" t="str">
            <v>主体工程建设</v>
          </cell>
          <cell r="L10">
            <v>3000</v>
          </cell>
          <cell r="M10" t="str">
            <v>在建</v>
          </cell>
          <cell r="N10">
            <v>3700</v>
          </cell>
        </row>
        <row r="11">
          <cell r="G11" t="str">
            <v>杭州市富阳区北支江综合整治工程</v>
          </cell>
          <cell r="H11" t="str">
            <v>北支江综合整治工程、北支江综合整治工程（省批）</v>
          </cell>
          <cell r="I11">
            <v>270987</v>
          </cell>
          <cell r="J11">
            <v>102519</v>
          </cell>
          <cell r="K11" t="str">
            <v>完成可研审批，新开工</v>
          </cell>
          <cell r="L11">
            <v>84000</v>
          </cell>
          <cell r="M11" t="str">
            <v>在建</v>
          </cell>
          <cell r="N11">
            <v>49812</v>
          </cell>
        </row>
        <row r="12">
          <cell r="G12" t="str">
            <v>临安区双溪口水库工程</v>
          </cell>
          <cell r="H12" t="str">
            <v>临安市双溪口水库工程</v>
          </cell>
          <cell r="I12">
            <v>51000</v>
          </cell>
          <cell r="J12">
            <v>33160</v>
          </cell>
          <cell r="K12" t="str">
            <v>主体工程建设</v>
          </cell>
          <cell r="L12">
            <v>8000</v>
          </cell>
          <cell r="M12" t="str">
            <v>在建</v>
          </cell>
          <cell r="N12">
            <v>4291</v>
          </cell>
        </row>
        <row r="13">
          <cell r="G13" t="str">
            <v>临安区青山湖综合治理保护工程-库区整治工程</v>
          </cell>
          <cell r="H13" t="str">
            <v>临安市青山湖综合治理与保护工程—库区整治项目</v>
          </cell>
          <cell r="I13">
            <v>102859</v>
          </cell>
          <cell r="J13">
            <v>6000</v>
          </cell>
          <cell r="K13" t="str">
            <v>主体工程建设</v>
          </cell>
          <cell r="L13">
            <v>7000</v>
          </cell>
          <cell r="M13" t="str">
            <v>在建</v>
          </cell>
          <cell r="N13">
            <v>4400</v>
          </cell>
        </row>
        <row r="14">
          <cell r="G14" t="str">
            <v>建德市“三江”治理提升改造工程</v>
          </cell>
        </row>
        <row r="14">
          <cell r="I14">
            <v>189900</v>
          </cell>
          <cell r="J14">
            <v>0</v>
          </cell>
          <cell r="K14" t="str">
            <v>完成可研审批，新开工</v>
          </cell>
          <cell r="L14">
            <v>15000</v>
          </cell>
          <cell r="M14" t="str">
            <v>前期</v>
          </cell>
        </row>
        <row r="15">
          <cell r="G15" t="str">
            <v>桐庐县富春江干堤加固二期工程</v>
          </cell>
          <cell r="H15" t="str">
            <v>桐庐县富春江干堤加固二期工程</v>
          </cell>
          <cell r="I15">
            <v>51000</v>
          </cell>
          <cell r="J15">
            <v>33013</v>
          </cell>
          <cell r="K15" t="str">
            <v>完工见效</v>
          </cell>
          <cell r="L15">
            <v>17672</v>
          </cell>
          <cell r="M15" t="str">
            <v>在建</v>
          </cell>
          <cell r="N15">
            <v>7600</v>
          </cell>
        </row>
        <row r="16">
          <cell r="G16" t="str">
            <v>桐庐县富春江干堤加固三期工程</v>
          </cell>
          <cell r="H16" t="str">
            <v>富春江干堤加固三期工程</v>
          </cell>
          <cell r="I16">
            <v>29500</v>
          </cell>
          <cell r="J16">
            <v>20625</v>
          </cell>
          <cell r="K16" t="str">
            <v>完工见效</v>
          </cell>
          <cell r="L16">
            <v>8885</v>
          </cell>
          <cell r="M16" t="str">
            <v>在建</v>
          </cell>
          <cell r="N16">
            <v>5083</v>
          </cell>
        </row>
        <row r="17">
          <cell r="G17" t="str">
            <v>宁波市杭州湾新区海塘安澜工程</v>
          </cell>
          <cell r="H17" t="str">
            <v>宁波市杭州湾新区海塘安澜工程</v>
          </cell>
          <cell r="I17">
            <v>148000</v>
          </cell>
        </row>
        <row r="17">
          <cell r="K17" t="str">
            <v>主体工程建设</v>
          </cell>
          <cell r="L17">
            <v>6500</v>
          </cell>
          <cell r="M17" t="str">
            <v>在建</v>
          </cell>
          <cell r="N17">
            <v>400</v>
          </cell>
        </row>
        <row r="18">
          <cell r="G18" t="str">
            <v>宁波市大榭开发区海塘安澜工程</v>
          </cell>
          <cell r="H18" t="str">
            <v>宁波市大榭开发区海塘安澜工程</v>
          </cell>
          <cell r="I18">
            <v>4500</v>
          </cell>
        </row>
        <row r="18">
          <cell r="K18" t="str">
            <v>主体工程建设</v>
          </cell>
          <cell r="L18">
            <v>1500</v>
          </cell>
          <cell r="M18" t="str">
            <v>在建</v>
          </cell>
          <cell r="N18">
            <v>1015</v>
          </cell>
        </row>
        <row r="19">
          <cell r="G19" t="str">
            <v>宁波市鄞奉平原排涝二期工程</v>
          </cell>
          <cell r="H19" t="str">
            <v>宁波市鄞奉平原排涝工程</v>
          </cell>
          <cell r="I19">
            <v>900000</v>
          </cell>
        </row>
        <row r="19">
          <cell r="K19" t="str">
            <v>主体工程建设</v>
          </cell>
          <cell r="L19">
            <v>150000</v>
          </cell>
          <cell r="M19" t="str">
            <v>在建</v>
          </cell>
          <cell r="N19">
            <v>117694</v>
          </cell>
        </row>
        <row r="20">
          <cell r="G20" t="str">
            <v>宁波至杭州湾新区引水工程</v>
          </cell>
          <cell r="H20" t="str">
            <v>宁波至杭州湾新区引水工程</v>
          </cell>
          <cell r="I20">
            <v>240700</v>
          </cell>
          <cell r="J20">
            <v>92510</v>
          </cell>
          <cell r="K20" t="str">
            <v>主体工程建设</v>
          </cell>
          <cell r="L20">
            <v>40000</v>
          </cell>
          <cell r="M20" t="str">
            <v>在建</v>
          </cell>
          <cell r="N20">
            <v>31268</v>
          </cell>
        </row>
        <row r="21">
          <cell r="G21" t="str">
            <v>宁波市清水环通工程</v>
          </cell>
          <cell r="H21" t="str">
            <v>宁波市清水环通工程</v>
          </cell>
          <cell r="I21">
            <v>330000</v>
          </cell>
          <cell r="J21">
            <v>0</v>
          </cell>
          <cell r="K21" t="str">
            <v>完成可研审批，新开工</v>
          </cell>
          <cell r="L21">
            <v>10000</v>
          </cell>
          <cell r="M21" t="str">
            <v>在建</v>
          </cell>
          <cell r="N21">
            <v>23586</v>
          </cell>
        </row>
        <row r="22">
          <cell r="G22" t="str">
            <v>宁波市北仑区海塘安澜工程</v>
          </cell>
          <cell r="H22" t="str">
            <v>宁波市北仑区海塘安澜工程</v>
          </cell>
          <cell r="I22">
            <v>73000</v>
          </cell>
        </row>
        <row r="22">
          <cell r="K22" t="str">
            <v>主体工程建设</v>
          </cell>
          <cell r="L22">
            <v>5000</v>
          </cell>
          <cell r="M22" t="str">
            <v>在建</v>
          </cell>
          <cell r="N22">
            <v>2426</v>
          </cell>
        </row>
        <row r="23">
          <cell r="G23" t="str">
            <v>宁波市鄞州区海塘安澜工程</v>
          </cell>
          <cell r="H23" t="str">
            <v>宁波市鄞州区海塘安澜工程</v>
          </cell>
          <cell r="I23">
            <v>15600</v>
          </cell>
        </row>
        <row r="23">
          <cell r="K23" t="str">
            <v>主体工程建设</v>
          </cell>
          <cell r="L23">
            <v>5000</v>
          </cell>
          <cell r="M23" t="str">
            <v>在建</v>
          </cell>
          <cell r="N23">
            <v>581</v>
          </cell>
        </row>
        <row r="24">
          <cell r="G24" t="str">
            <v>宁波市镇海区海塘安澜工程</v>
          </cell>
          <cell r="H24" t="str">
            <v>宁波市镇海区海塘安澜工程</v>
          </cell>
          <cell r="I24">
            <v>87800</v>
          </cell>
        </row>
        <row r="24">
          <cell r="K24" t="str">
            <v>主体工程建设</v>
          </cell>
          <cell r="L24">
            <v>18000</v>
          </cell>
          <cell r="M24" t="str">
            <v>在建</v>
          </cell>
          <cell r="N24">
            <v>8800</v>
          </cell>
        </row>
        <row r="25">
          <cell r="G25" t="str">
            <v>宁波市奉化区海塘安澜工程</v>
          </cell>
          <cell r="H25" t="str">
            <v>宁波市奉化区海塘安澜工程</v>
          </cell>
          <cell r="I25">
            <v>36000</v>
          </cell>
        </row>
        <row r="25">
          <cell r="K25" t="str">
            <v>主体工程建设</v>
          </cell>
          <cell r="L25">
            <v>4000</v>
          </cell>
          <cell r="M25" t="str">
            <v>在建</v>
          </cell>
          <cell r="N25">
            <v>210</v>
          </cell>
        </row>
        <row r="26">
          <cell r="G26" t="str">
            <v>宁波市葛岙水库工程</v>
          </cell>
          <cell r="H26" t="str">
            <v>宁波市葛岙水库工程</v>
          </cell>
          <cell r="I26">
            <v>549000</v>
          </cell>
          <cell r="J26">
            <v>402071</v>
          </cell>
          <cell r="K26" t="str">
            <v>主体工程建设</v>
          </cell>
          <cell r="L26">
            <v>50000</v>
          </cell>
          <cell r="M26" t="str">
            <v>在建</v>
          </cell>
          <cell r="N26">
            <v>35166</v>
          </cell>
        </row>
        <row r="27">
          <cell r="G27" t="str">
            <v>余姚市扩大北排工程</v>
          </cell>
          <cell r="H27" t="str">
            <v>余姚市扩大北排工程（余姚市陶家路江三期整治工程）</v>
          </cell>
          <cell r="I27">
            <v>730000</v>
          </cell>
          <cell r="J27">
            <v>210150</v>
          </cell>
          <cell r="K27" t="str">
            <v>主体工程建设</v>
          </cell>
          <cell r="L27">
            <v>15000</v>
          </cell>
          <cell r="M27" t="str">
            <v>在建</v>
          </cell>
          <cell r="N27">
            <v>13100</v>
          </cell>
        </row>
        <row r="28">
          <cell r="G28" t="str">
            <v>余姚市姚江上游西分工程</v>
          </cell>
          <cell r="H28" t="str">
            <v>余姚市姚江上游西分工程</v>
          </cell>
          <cell r="I28">
            <v>195000</v>
          </cell>
          <cell r="J28">
            <v>131401</v>
          </cell>
          <cell r="K28" t="str">
            <v>主体工程建设</v>
          </cell>
          <cell r="L28">
            <v>30000</v>
          </cell>
          <cell r="M28" t="str">
            <v>在建</v>
          </cell>
          <cell r="N28">
            <v>20500</v>
          </cell>
        </row>
        <row r="29">
          <cell r="G29" t="str">
            <v>慈溪市海塘安澜工程</v>
          </cell>
          <cell r="H29" t="str">
            <v>慈溪市海塘安澜工程</v>
          </cell>
          <cell r="I29">
            <v>115100</v>
          </cell>
        </row>
        <row r="29">
          <cell r="K29" t="str">
            <v>主体工程建设</v>
          </cell>
          <cell r="L29">
            <v>2000</v>
          </cell>
          <cell r="M29" t="str">
            <v>在建</v>
          </cell>
          <cell r="N29">
            <v>150</v>
          </cell>
        </row>
        <row r="30">
          <cell r="G30" t="str">
            <v>慈溪市北排工程</v>
          </cell>
          <cell r="H30" t="str">
            <v>慈溪市北排工程</v>
          </cell>
          <cell r="I30">
            <v>658000</v>
          </cell>
          <cell r="J30">
            <v>303763</v>
          </cell>
          <cell r="K30" t="str">
            <v>主体工程建设</v>
          </cell>
          <cell r="L30">
            <v>30000</v>
          </cell>
          <cell r="M30" t="str">
            <v>在建</v>
          </cell>
          <cell r="N30">
            <v>30503</v>
          </cell>
        </row>
        <row r="31">
          <cell r="G31" t="str">
            <v>宁海县海塘安澜工程</v>
          </cell>
          <cell r="H31" t="str">
            <v>宁海县海塘安澜工程</v>
          </cell>
          <cell r="I31">
            <v>80000</v>
          </cell>
        </row>
        <row r="31">
          <cell r="K31" t="str">
            <v>主体工程建设</v>
          </cell>
          <cell r="L31">
            <v>15000</v>
          </cell>
          <cell r="M31" t="str">
            <v>在建</v>
          </cell>
          <cell r="N31">
            <v>11468</v>
          </cell>
        </row>
        <row r="32">
          <cell r="G32" t="str">
            <v>宁海县清溪水库工程</v>
          </cell>
          <cell r="H32" t="str">
            <v>宁海县清溪水库工程</v>
          </cell>
          <cell r="I32">
            <v>373200</v>
          </cell>
          <cell r="J32">
            <v>0</v>
          </cell>
          <cell r="K32" t="str">
            <v>完成可研审批，新开工</v>
          </cell>
          <cell r="L32">
            <v>5000</v>
          </cell>
          <cell r="M32" t="str">
            <v>前期</v>
          </cell>
          <cell r="N32">
            <v>0</v>
          </cell>
        </row>
        <row r="33">
          <cell r="G33" t="str">
            <v>象山县海塘安澜工程</v>
          </cell>
          <cell r="H33" t="str">
            <v>象山县海塘安澜工程</v>
          </cell>
          <cell r="I33">
            <v>50000</v>
          </cell>
        </row>
        <row r="33">
          <cell r="K33" t="str">
            <v>主体工程建设</v>
          </cell>
          <cell r="L33">
            <v>8000</v>
          </cell>
          <cell r="M33" t="str">
            <v>在建</v>
          </cell>
          <cell r="N33">
            <v>4258</v>
          </cell>
        </row>
        <row r="34">
          <cell r="G34" t="str">
            <v>温州瓯江口产业集聚区海塘安澜工程（浅滩二期生态堤）</v>
          </cell>
        </row>
        <row r="34">
          <cell r="I34">
            <v>190000</v>
          </cell>
          <cell r="J34">
            <v>0</v>
          </cell>
          <cell r="K34" t="str">
            <v>完成可研审批，新开工</v>
          </cell>
          <cell r="L34">
            <v>1000</v>
          </cell>
          <cell r="M34" t="str">
            <v>前期</v>
          </cell>
        </row>
        <row r="35">
          <cell r="G35" t="str">
            <v>温州市瓯江引水工程</v>
          </cell>
          <cell r="H35" t="str">
            <v>温州市瓯江引水工程</v>
          </cell>
          <cell r="I35">
            <v>549768</v>
          </cell>
          <cell r="J35">
            <v>15101</v>
          </cell>
          <cell r="K35" t="str">
            <v>主体工程建设</v>
          </cell>
          <cell r="L35">
            <v>50000</v>
          </cell>
          <cell r="M35" t="str">
            <v>在建</v>
          </cell>
          <cell r="N35">
            <v>26429</v>
          </cell>
        </row>
        <row r="36">
          <cell r="G36" t="str">
            <v>温州市鹿城区七都岛西段标准堤加固工程</v>
          </cell>
          <cell r="H36" t="str">
            <v>温州市鹿城区七都岛西段标准堤加固工程</v>
          </cell>
          <cell r="I36">
            <v>7800</v>
          </cell>
          <cell r="J36">
            <v>0</v>
          </cell>
          <cell r="K36" t="str">
            <v>开工建设</v>
          </cell>
          <cell r="L36">
            <v>2000</v>
          </cell>
          <cell r="M36" t="str">
            <v>完成可研审批</v>
          </cell>
          <cell r="N36">
            <v>665</v>
          </cell>
        </row>
        <row r="37">
          <cell r="G37" t="str">
            <v>温州市温瑞平原西片排涝工程</v>
          </cell>
          <cell r="H37" t="str">
            <v>温州市温瑞平原西片排涝工程（鹿城区）</v>
          </cell>
          <cell r="I37">
            <v>78266</v>
          </cell>
          <cell r="J37">
            <v>55345</v>
          </cell>
          <cell r="K37" t="str">
            <v>鹿城部分主体工程建设</v>
          </cell>
          <cell r="L37">
            <v>10000</v>
          </cell>
          <cell r="M37" t="str">
            <v>在建</v>
          </cell>
          <cell r="N37">
            <v>3582</v>
          </cell>
        </row>
        <row r="38">
          <cell r="H38" t="str">
            <v>温州市温瑞平原西片排涝工程（瓯海区）</v>
          </cell>
          <cell r="I38">
            <v>168084</v>
          </cell>
          <cell r="J38">
            <v>142091</v>
          </cell>
          <cell r="K38" t="str">
            <v>瓯海部分主体工程建设</v>
          </cell>
          <cell r="L38">
            <v>20000</v>
          </cell>
          <cell r="M38" t="str">
            <v>在建</v>
          </cell>
          <cell r="N38">
            <v>12182</v>
          </cell>
        </row>
        <row r="39">
          <cell r="G39" t="str">
            <v>温州市温瑞平原西片排涝工程（仙湖调蓄工程）</v>
          </cell>
          <cell r="H39" t="str">
            <v>温州市温瑞平原西片排涝工程-仙湖调蓄工程</v>
          </cell>
          <cell r="I39">
            <v>146000</v>
          </cell>
          <cell r="J39">
            <v>66036</v>
          </cell>
          <cell r="K39" t="str">
            <v>主体工程建设</v>
          </cell>
          <cell r="L39">
            <v>30000</v>
          </cell>
          <cell r="M39" t="str">
            <v>在建</v>
          </cell>
          <cell r="N39">
            <v>12305</v>
          </cell>
        </row>
        <row r="40">
          <cell r="G40" t="str">
            <v>温州市龙湾区瓯江标准海塘提升改造工程（南口大桥至海滨围垦段）</v>
          </cell>
          <cell r="H40" t="str">
            <v>温州市龙湾区瓯江标准海塘提升改造工程（南口大桥-海滨围垦段）</v>
          </cell>
          <cell r="I40">
            <v>25200</v>
          </cell>
          <cell r="J40">
            <v>219</v>
          </cell>
          <cell r="K40" t="str">
            <v>开工建设</v>
          </cell>
          <cell r="L40">
            <v>6000</v>
          </cell>
          <cell r="M40" t="str">
            <v>在建</v>
          </cell>
          <cell r="N40">
            <v>1360</v>
          </cell>
        </row>
        <row r="41">
          <cell r="G41" t="str">
            <v>温州市温瑞平原东片排涝工程</v>
          </cell>
          <cell r="H41" t="str">
            <v>温州市温瑞平原东片排涝工程（龙湾片）</v>
          </cell>
          <cell r="I41">
            <v>240264</v>
          </cell>
          <cell r="J41">
            <v>89426</v>
          </cell>
          <cell r="K41" t="str">
            <v>龙湾部分主体工程建设</v>
          </cell>
          <cell r="L41">
            <v>13000</v>
          </cell>
          <cell r="M41" t="str">
            <v>在建</v>
          </cell>
          <cell r="N41">
            <v>8137</v>
          </cell>
        </row>
        <row r="42">
          <cell r="H42" t="str">
            <v>温州市温瑞平原东片排涝工程（经开区）</v>
          </cell>
          <cell r="I42">
            <v>114870</v>
          </cell>
          <cell r="J42">
            <v>52302</v>
          </cell>
          <cell r="K42" t="str">
            <v>经开区部分主体工程建设</v>
          </cell>
          <cell r="L42">
            <v>3000</v>
          </cell>
          <cell r="M42" t="str">
            <v>在建</v>
          </cell>
          <cell r="N42">
            <v>300</v>
          </cell>
        </row>
        <row r="43">
          <cell r="G43" t="str">
            <v>乐清市海塘加固工程（清江、新山川、镇浦段海塘）</v>
          </cell>
          <cell r="H43" t="str">
            <v>乐清市清江北岸（清江村至八宝塘段）生态标准海塘工程、乐清市新山川南直塘加固提升工程、乐清市南塘镇镇浦塘维修加固工程</v>
          </cell>
          <cell r="I43">
            <v>11400</v>
          </cell>
          <cell r="J43">
            <v>1606</v>
          </cell>
          <cell r="K43" t="str">
            <v>主体工程建设</v>
          </cell>
          <cell r="L43">
            <v>1000</v>
          </cell>
          <cell r="M43" t="str">
            <v>在建</v>
          </cell>
          <cell r="N43">
            <v>4149</v>
          </cell>
        </row>
        <row r="44">
          <cell r="G44" t="str">
            <v>乐清市乐柳虹平原排涝工程（一期）</v>
          </cell>
          <cell r="H44" t="str">
            <v>乐清市乐柳虹平原排涝一期工程</v>
          </cell>
          <cell r="I44">
            <v>162971</v>
          </cell>
          <cell r="J44">
            <v>31697</v>
          </cell>
          <cell r="K44" t="str">
            <v>主体工程建设</v>
          </cell>
          <cell r="L44">
            <v>30000</v>
          </cell>
          <cell r="M44" t="str">
            <v>在建</v>
          </cell>
          <cell r="N44">
            <v>16366</v>
          </cell>
        </row>
        <row r="45">
          <cell r="G45" t="str">
            <v>瑞安市滨江城防东延伸一期A段除险加固及生态修复工程</v>
          </cell>
          <cell r="H45" t="str">
            <v>瑞安市滨江城防东延伸一期A段除险加固及生态修复工程</v>
          </cell>
          <cell r="I45">
            <v>21610</v>
          </cell>
          <cell r="J45">
            <v>7761</v>
          </cell>
          <cell r="K45" t="str">
            <v>主体工程建设</v>
          </cell>
          <cell r="L45">
            <v>5000</v>
          </cell>
          <cell r="M45" t="str">
            <v>在建</v>
          </cell>
          <cell r="N45">
            <v>7098</v>
          </cell>
        </row>
        <row r="46">
          <cell r="G46" t="str">
            <v>瑞安市海塘安澜工程（丁山二期海塘）</v>
          </cell>
        </row>
        <row r="46">
          <cell r="I46">
            <v>69000</v>
          </cell>
          <cell r="J46">
            <v>0</v>
          </cell>
          <cell r="K46" t="str">
            <v>完成可研审批，新开工</v>
          </cell>
          <cell r="L46">
            <v>3000</v>
          </cell>
          <cell r="M46" t="str">
            <v>前期</v>
          </cell>
        </row>
        <row r="47">
          <cell r="G47" t="str">
            <v>瑞安市海塘安澜工程（阁巷围区海塘）</v>
          </cell>
        </row>
        <row r="47">
          <cell r="I47">
            <v>32000</v>
          </cell>
          <cell r="J47">
            <v>0</v>
          </cell>
          <cell r="K47" t="str">
            <v>完成可研审批，新开工</v>
          </cell>
          <cell r="L47">
            <v>1000</v>
          </cell>
          <cell r="M47" t="str">
            <v>前期</v>
          </cell>
        </row>
        <row r="48">
          <cell r="G48" t="str">
            <v>瑞安市温瑞平原南部排涝工程（一期）</v>
          </cell>
          <cell r="H48" t="str">
            <v>瑞安市温瑞平原南部排涝一期工程</v>
          </cell>
          <cell r="I48">
            <v>31414</v>
          </cell>
          <cell r="J48">
            <v>11462</v>
          </cell>
          <cell r="K48" t="str">
            <v>主体工程建设</v>
          </cell>
          <cell r="L48">
            <v>6000</v>
          </cell>
          <cell r="M48" t="str">
            <v>在建</v>
          </cell>
          <cell r="N48">
            <v>4593.9</v>
          </cell>
        </row>
        <row r="49">
          <cell r="G49" t="str">
            <v>瑞安市飞云江治理二期工程（桐田段）</v>
          </cell>
          <cell r="H49" t="str">
            <v>瑞安市飞云江治理二期工程（桐田段）</v>
          </cell>
          <cell r="I49">
            <v>11501</v>
          </cell>
          <cell r="J49">
            <v>160</v>
          </cell>
          <cell r="K49" t="str">
            <v>开工建设</v>
          </cell>
          <cell r="L49">
            <v>6000</v>
          </cell>
          <cell r="M49" t="str">
            <v>在建</v>
          </cell>
          <cell r="N49">
            <v>0</v>
          </cell>
        </row>
        <row r="50">
          <cell r="G50" t="str">
            <v>永嘉县瓯北三江标准堤工程</v>
          </cell>
          <cell r="H50" t="str">
            <v>永嘉县瓯北三江标准堤工程</v>
          </cell>
          <cell r="I50">
            <v>171000</v>
          </cell>
          <cell r="J50">
            <v>154289</v>
          </cell>
          <cell r="K50" t="str">
            <v>主体工程建设</v>
          </cell>
          <cell r="L50">
            <v>10000</v>
          </cell>
          <cell r="M50" t="str">
            <v>在建</v>
          </cell>
          <cell r="N50">
            <v>9540</v>
          </cell>
        </row>
        <row r="51">
          <cell r="G51" t="str">
            <v>永嘉县瓯北标准堤（新桥段、罗浮段）加固提升工程</v>
          </cell>
        </row>
        <row r="51">
          <cell r="I51">
            <v>7886</v>
          </cell>
          <cell r="J51">
            <v>0</v>
          </cell>
          <cell r="K51" t="str">
            <v>开工建设</v>
          </cell>
          <cell r="L51">
            <v>4000</v>
          </cell>
          <cell r="M51" t="str">
            <v>完成可研审批</v>
          </cell>
        </row>
        <row r="52">
          <cell r="G52" t="str">
            <v>永嘉县三江标准堤闸泵配套工程</v>
          </cell>
        </row>
        <row r="52">
          <cell r="I52">
            <v>32002</v>
          </cell>
          <cell r="J52">
            <v>0</v>
          </cell>
          <cell r="K52" t="str">
            <v>开工建设</v>
          </cell>
          <cell r="L52">
            <v>5000</v>
          </cell>
          <cell r="M52" t="str">
            <v>完成可研审批</v>
          </cell>
        </row>
        <row r="53">
          <cell r="G53" t="str">
            <v>温州市乌牛溪（永乐河）治理工程</v>
          </cell>
          <cell r="H53" t="str">
            <v>温州市乌牛溪（永乐河）治理工程</v>
          </cell>
          <cell r="I53">
            <v>71750</v>
          </cell>
          <cell r="J53">
            <v>70759.11</v>
          </cell>
          <cell r="K53" t="str">
            <v>完工见效</v>
          </cell>
          <cell r="L53">
            <v>990</v>
          </cell>
          <cell r="M53" t="str">
            <v>在建</v>
          </cell>
          <cell r="N53">
            <v>990</v>
          </cell>
        </row>
        <row r="54">
          <cell r="G54" t="str">
            <v>平阳县鳌江标准堤（钱仓、东江段）加固工程</v>
          </cell>
          <cell r="H54" t="str">
            <v>鳌江标准堤（钱仓、东江段）加固工程</v>
          </cell>
          <cell r="I54">
            <v>43077</v>
          </cell>
          <cell r="J54">
            <v>38618</v>
          </cell>
          <cell r="K54" t="str">
            <v>完工见效</v>
          </cell>
          <cell r="L54">
            <v>4459</v>
          </cell>
          <cell r="M54" t="str">
            <v>在建</v>
          </cell>
          <cell r="N54">
            <v>3800</v>
          </cell>
        </row>
        <row r="55">
          <cell r="G55" t="str">
            <v>平阳县水头南湖分洪工程</v>
          </cell>
          <cell r="H55" t="str">
            <v>平阳县南湖分洪工程</v>
          </cell>
          <cell r="I55">
            <v>152000</v>
          </cell>
          <cell r="J55">
            <v>91011</v>
          </cell>
          <cell r="K55" t="str">
            <v>完工见效</v>
          </cell>
          <cell r="L55">
            <v>40000</v>
          </cell>
          <cell r="M55" t="str">
            <v>在建</v>
          </cell>
          <cell r="N55">
            <v>31941</v>
          </cell>
        </row>
        <row r="56">
          <cell r="G56" t="str">
            <v>鳌江干流治理水头段防洪带溪右岸闭合抢先应急工程</v>
          </cell>
          <cell r="H56" t="str">
            <v>鳌江干流治理水头段防洪带溪右岸闭合抢险应急工程</v>
          </cell>
          <cell r="I56">
            <v>27400</v>
          </cell>
          <cell r="J56">
            <v>13006</v>
          </cell>
          <cell r="K56" t="str">
            <v>主体工程建设</v>
          </cell>
          <cell r="L56">
            <v>7500</v>
          </cell>
          <cell r="M56" t="str">
            <v>在建</v>
          </cell>
          <cell r="N56">
            <v>5288</v>
          </cell>
        </row>
        <row r="57">
          <cell r="G57" t="str">
            <v>泰顺县樟嫩梓水库及供水工程</v>
          </cell>
          <cell r="H57" t="str">
            <v>泰顺县樟嫩梓水库及供水工程</v>
          </cell>
          <cell r="I57">
            <v>55488</v>
          </cell>
          <cell r="J57">
            <v>42126</v>
          </cell>
          <cell r="K57" t="str">
            <v>主体工程建设</v>
          </cell>
          <cell r="L57">
            <v>9000</v>
          </cell>
          <cell r="M57" t="str">
            <v>在建</v>
          </cell>
          <cell r="N57">
            <v>9670</v>
          </cell>
        </row>
        <row r="58">
          <cell r="G58" t="str">
            <v>苍南县海塘安澜工程（南片海塘）</v>
          </cell>
        </row>
        <row r="58">
          <cell r="I58">
            <v>116000</v>
          </cell>
          <cell r="J58">
            <v>0</v>
          </cell>
          <cell r="K58" t="str">
            <v>完成可研审批，新开工</v>
          </cell>
          <cell r="L58">
            <v>20000</v>
          </cell>
          <cell r="M58" t="str">
            <v>前期</v>
          </cell>
        </row>
        <row r="59">
          <cell r="G59" t="str">
            <v>苍南县江南垟平原骨干排涝工程</v>
          </cell>
          <cell r="H59" t="str">
            <v>苍南县江南垟平原骨干排涝工程</v>
          </cell>
          <cell r="I59">
            <v>81474</v>
          </cell>
          <cell r="J59">
            <v>26662</v>
          </cell>
          <cell r="K59" t="str">
            <v>苍南片主体工程建设</v>
          </cell>
          <cell r="L59">
            <v>10000</v>
          </cell>
          <cell r="M59" t="str">
            <v>在建</v>
          </cell>
          <cell r="N59">
            <v>6450</v>
          </cell>
        </row>
        <row r="60">
          <cell r="H60" t="str">
            <v>江南垟平原骨干排涝工程</v>
          </cell>
          <cell r="I60">
            <v>164297</v>
          </cell>
          <cell r="J60">
            <v>43325</v>
          </cell>
          <cell r="K60" t="str">
            <v>龙港片主体工程建设</v>
          </cell>
          <cell r="L60">
            <v>35800</v>
          </cell>
          <cell r="M60" t="str">
            <v>在建</v>
          </cell>
          <cell r="N60">
            <v>6170</v>
          </cell>
        </row>
        <row r="61">
          <cell r="G61" t="str">
            <v>温州市江西垟平原排涝工程（一期）</v>
          </cell>
          <cell r="H61" t="str">
            <v>苍南县江西垟平原排涝一期工程</v>
          </cell>
          <cell r="I61">
            <v>87453</v>
          </cell>
          <cell r="J61">
            <v>47690</v>
          </cell>
          <cell r="K61" t="str">
            <v>主体工程建设（苍南）</v>
          </cell>
          <cell r="L61">
            <v>20000</v>
          </cell>
          <cell r="M61" t="str">
            <v>在建</v>
          </cell>
          <cell r="N61">
            <v>13266</v>
          </cell>
        </row>
        <row r="62">
          <cell r="G62" t="str">
            <v>温州市江西垟平原排涝工程（二期）</v>
          </cell>
          <cell r="H62" t="str">
            <v>鳌江南港流域江西垟平原排涝工程（二期）</v>
          </cell>
          <cell r="I62">
            <v>45807</v>
          </cell>
          <cell r="J62">
            <v>7050</v>
          </cell>
          <cell r="K62" t="str">
            <v>主体工程建设（平阳）</v>
          </cell>
          <cell r="L62">
            <v>10000</v>
          </cell>
          <cell r="M62" t="str">
            <v>在建</v>
          </cell>
          <cell r="N62">
            <v>1550</v>
          </cell>
        </row>
        <row r="63">
          <cell r="G63" t="str">
            <v>龙港市新美洲垃圾场段海塘生态修复工程</v>
          </cell>
          <cell r="H63" t="str">
            <v>龙港市江南海塘东塘段除险加固工程</v>
          </cell>
          <cell r="I63">
            <v>6700</v>
          </cell>
          <cell r="J63">
            <v>1000</v>
          </cell>
          <cell r="K63" t="str">
            <v>完工见效</v>
          </cell>
          <cell r="L63">
            <v>5700</v>
          </cell>
          <cell r="M63" t="str">
            <v>在建</v>
          </cell>
          <cell r="N63">
            <v>4516</v>
          </cell>
        </row>
        <row r="64">
          <cell r="G64" t="str">
            <v>龙港市舥艚渔港海塘加固工程</v>
          </cell>
        </row>
        <row r="64">
          <cell r="I64">
            <v>17000</v>
          </cell>
          <cell r="J64">
            <v>0</v>
          </cell>
          <cell r="K64" t="str">
            <v>完成可研审批，新开工</v>
          </cell>
          <cell r="L64">
            <v>13300</v>
          </cell>
          <cell r="M64" t="str">
            <v>前期</v>
          </cell>
        </row>
        <row r="65">
          <cell r="G65" t="str">
            <v>苕溪清水入湖河道整治后续工程（开发区段）</v>
          </cell>
          <cell r="H65" t="str">
            <v>苕溪清水入湖河道整治后续工程（湖州开发区段）</v>
          </cell>
          <cell r="I65">
            <v>91318</v>
          </cell>
          <cell r="J65">
            <v>77150</v>
          </cell>
          <cell r="K65" t="str">
            <v>完工见效</v>
          </cell>
          <cell r="L65">
            <v>14139</v>
          </cell>
          <cell r="M65" t="str">
            <v>在建</v>
          </cell>
          <cell r="N65">
            <v>10000</v>
          </cell>
        </row>
        <row r="66">
          <cell r="G66" t="str">
            <v>苕溪清水入湖河道整治后续工程（市直管、德清、安吉、长兴段）</v>
          </cell>
        </row>
        <row r="66">
          <cell r="I66">
            <v>2523</v>
          </cell>
          <cell r="J66">
            <v>0</v>
          </cell>
          <cell r="K66" t="str">
            <v>完成可研审批，新开工</v>
          </cell>
          <cell r="L66">
            <v>500</v>
          </cell>
          <cell r="M66" t="str">
            <v>完成可研审批</v>
          </cell>
        </row>
        <row r="67">
          <cell r="I67">
            <v>110026</v>
          </cell>
          <cell r="J67">
            <v>0</v>
          </cell>
        </row>
        <row r="67">
          <cell r="L67">
            <v>20000</v>
          </cell>
          <cell r="M67" t="str">
            <v>完成可研审批</v>
          </cell>
        </row>
        <row r="68">
          <cell r="I68">
            <v>15000</v>
          </cell>
          <cell r="J68">
            <v>0</v>
          </cell>
        </row>
        <row r="68">
          <cell r="L68">
            <v>3000</v>
          </cell>
          <cell r="M68" t="str">
            <v>完成可研审批</v>
          </cell>
        </row>
        <row r="69">
          <cell r="I69">
            <v>12000</v>
          </cell>
          <cell r="J69">
            <v>0</v>
          </cell>
        </row>
        <row r="69">
          <cell r="L69">
            <v>4000</v>
          </cell>
          <cell r="M69" t="str">
            <v>完成可研审批</v>
          </cell>
        </row>
        <row r="70">
          <cell r="G70" t="str">
            <v>湖州市太嘉河及杭嘉湖环湖河道整治后续工程</v>
          </cell>
          <cell r="H70" t="str">
            <v>太嘉河及杭嘉湖地区环湖河道整治后续工程</v>
          </cell>
          <cell r="I70">
            <v>122000</v>
          </cell>
          <cell r="J70">
            <v>57400</v>
          </cell>
          <cell r="K70" t="str">
            <v>主体工程建设</v>
          </cell>
          <cell r="L70">
            <v>30000</v>
          </cell>
          <cell r="M70" t="str">
            <v>在建</v>
          </cell>
          <cell r="N70">
            <v>17600</v>
          </cell>
        </row>
        <row r="71">
          <cell r="G71" t="str">
            <v>环湖大堤（浙江段）后续工程</v>
          </cell>
          <cell r="H71" t="str">
            <v>环湖大堤（浙江段）后续工程（市本级）</v>
          </cell>
          <cell r="I71">
            <v>10116</v>
          </cell>
          <cell r="J71">
            <v>0</v>
          </cell>
          <cell r="K71" t="str">
            <v>主体工程建设</v>
          </cell>
          <cell r="L71">
            <v>5000</v>
          </cell>
          <cell r="M71" t="str">
            <v>在建</v>
          </cell>
          <cell r="N71">
            <v>115</v>
          </cell>
        </row>
        <row r="72">
          <cell r="H72" t="str">
            <v>2020年长兴县环湖大堤（浙江段）后续工程</v>
          </cell>
          <cell r="I72">
            <v>232240</v>
          </cell>
          <cell r="J72">
            <v>13160</v>
          </cell>
        </row>
        <row r="72">
          <cell r="L72">
            <v>60000</v>
          </cell>
          <cell r="M72" t="str">
            <v>在建</v>
          </cell>
          <cell r="N72">
            <v>44500</v>
          </cell>
        </row>
        <row r="73">
          <cell r="G73" t="str">
            <v>安吉两库引水工程</v>
          </cell>
          <cell r="H73" t="str">
            <v>安吉两库引水工程</v>
          </cell>
          <cell r="I73">
            <v>239856</v>
          </cell>
          <cell r="J73">
            <v>83075</v>
          </cell>
          <cell r="K73" t="str">
            <v>主体工程建设</v>
          </cell>
          <cell r="L73">
            <v>40000</v>
          </cell>
          <cell r="M73" t="str">
            <v>在建</v>
          </cell>
          <cell r="N73">
            <v>29500</v>
          </cell>
        </row>
        <row r="74">
          <cell r="G74" t="str">
            <v>湖州市南太湖新区启动区防洪排涝工程</v>
          </cell>
        </row>
        <row r="74">
          <cell r="I74">
            <v>162000</v>
          </cell>
          <cell r="J74">
            <v>0</v>
          </cell>
          <cell r="K74" t="str">
            <v>完成可研审批，新开工</v>
          </cell>
          <cell r="L74">
            <v>1000</v>
          </cell>
          <cell r="M74" t="str">
            <v>前期</v>
          </cell>
        </row>
        <row r="75">
          <cell r="G75" t="str">
            <v>杭嘉湖北排通道后续工程（南浔段）</v>
          </cell>
          <cell r="H75" t="str">
            <v>杭嘉湖北排通道后续工程（南浔段）</v>
          </cell>
          <cell r="I75">
            <v>200100</v>
          </cell>
          <cell r="J75">
            <v>0</v>
          </cell>
          <cell r="K75" t="str">
            <v>完成可研审批，新开工</v>
          </cell>
          <cell r="L75">
            <v>10000</v>
          </cell>
          <cell r="M75" t="str">
            <v>完成可研审批</v>
          </cell>
          <cell r="N75">
            <v>2246</v>
          </cell>
        </row>
        <row r="76">
          <cell r="G76" t="str">
            <v>德清县东苕溪湘溪片中小流域综合治理工程</v>
          </cell>
          <cell r="H76" t="str">
            <v>德清县东苕溪湘溪片中小流域综合治理工程</v>
          </cell>
          <cell r="I76">
            <v>65443</v>
          </cell>
          <cell r="J76">
            <v>51947</v>
          </cell>
          <cell r="K76" t="str">
            <v>主体工程建设</v>
          </cell>
          <cell r="L76">
            <v>7000</v>
          </cell>
          <cell r="M76" t="str">
            <v>在建</v>
          </cell>
          <cell r="N76">
            <v>4481</v>
          </cell>
        </row>
        <row r="77">
          <cell r="G77" t="str">
            <v>扩大杭嘉湖南排工程（嘉兴段）</v>
          </cell>
          <cell r="H77" t="str">
            <v>扩大杭嘉湖南排工程（嘉兴段）</v>
          </cell>
          <cell r="I77">
            <v>454000</v>
          </cell>
          <cell r="J77">
            <v>450938</v>
          </cell>
          <cell r="K77" t="str">
            <v>完工见效</v>
          </cell>
          <cell r="L77">
            <v>3362</v>
          </cell>
          <cell r="M77" t="str">
            <v>在建</v>
          </cell>
          <cell r="N77">
            <v>1728.43</v>
          </cell>
        </row>
        <row r="78">
          <cell r="G78" t="str">
            <v>嘉兴市域外配水工程（杭州方向）</v>
          </cell>
          <cell r="H78" t="str">
            <v>嘉兴市域外配水工程（杭州方向）</v>
          </cell>
          <cell r="I78">
            <v>855386</v>
          </cell>
          <cell r="J78">
            <v>703871</v>
          </cell>
          <cell r="K78" t="str">
            <v>完工见效</v>
          </cell>
          <cell r="L78">
            <v>151515</v>
          </cell>
          <cell r="M78" t="str">
            <v>在建</v>
          </cell>
          <cell r="N78">
            <v>97204</v>
          </cell>
        </row>
        <row r="79">
          <cell r="G79" t="str">
            <v>嘉兴市北部湖荡整治及河湖连通工程（嘉善县）</v>
          </cell>
          <cell r="H79" t="str">
            <v>嘉兴市北部湖荡整治及河湖连通工程（嘉善县）</v>
          </cell>
          <cell r="I79">
            <v>103801</v>
          </cell>
          <cell r="J79">
            <v>65874</v>
          </cell>
          <cell r="K79" t="str">
            <v>主体工程建设</v>
          </cell>
          <cell r="L79">
            <v>5000</v>
          </cell>
          <cell r="M79" t="str">
            <v>在建</v>
          </cell>
          <cell r="N79">
            <v>3020</v>
          </cell>
        </row>
        <row r="80">
          <cell r="G80" t="str">
            <v>青嘉蓝色珠链工程（嘉善段）</v>
          </cell>
        </row>
        <row r="80">
          <cell r="I80">
            <v>650000</v>
          </cell>
          <cell r="J80">
            <v>0</v>
          </cell>
          <cell r="K80" t="str">
            <v>完成试验段可研审批，开工建设</v>
          </cell>
          <cell r="L80">
            <v>5000</v>
          </cell>
          <cell r="M80" t="str">
            <v>前期</v>
          </cell>
        </row>
        <row r="81">
          <cell r="G81" t="str">
            <v>海盐县东段围涂标准海塘二期工程</v>
          </cell>
          <cell r="H81" t="str">
            <v>海盐县东段围涂标准海塘工程（二期）</v>
          </cell>
          <cell r="I81">
            <v>57500</v>
          </cell>
          <cell r="J81">
            <v>0</v>
          </cell>
          <cell r="K81" t="str">
            <v>完成可研审批，新开工</v>
          </cell>
          <cell r="L81">
            <v>12000</v>
          </cell>
          <cell r="M81" t="str">
            <v>前期</v>
          </cell>
          <cell r="N81">
            <v>0</v>
          </cell>
        </row>
        <row r="82">
          <cell r="G82" t="str">
            <v>扩大杭嘉湖南排南台头排涝后续工程</v>
          </cell>
          <cell r="H82" t="str">
            <v>扩大杭嘉湖南排南台头排涝后续工程</v>
          </cell>
          <cell r="I82">
            <v>169529</v>
          </cell>
          <cell r="J82">
            <v>50993.56</v>
          </cell>
          <cell r="K82" t="str">
            <v>主体工程建设</v>
          </cell>
          <cell r="L82">
            <v>50000</v>
          </cell>
          <cell r="M82" t="str">
            <v>在建</v>
          </cell>
          <cell r="N82">
            <v>19698.8509</v>
          </cell>
        </row>
        <row r="83">
          <cell r="G83" t="str">
            <v>海宁市百里钱塘综合整治提升工程一期（盐仓段）</v>
          </cell>
          <cell r="H83" t="str">
            <v>海宁市百里钱塘综合整治提升工程一期（盐仓段）</v>
          </cell>
          <cell r="I83">
            <v>487422</v>
          </cell>
          <cell r="J83">
            <v>0</v>
          </cell>
          <cell r="K83" t="str">
            <v>完成可研审批，新开工</v>
          </cell>
          <cell r="L83">
            <v>80000</v>
          </cell>
          <cell r="M83" t="str">
            <v>在建</v>
          </cell>
          <cell r="N83">
            <v>9112</v>
          </cell>
        </row>
        <row r="84">
          <cell r="G84" t="str">
            <v>曹娥江大闸维修加固工程</v>
          </cell>
          <cell r="H84" t="str">
            <v>曹娥江大闸维修加固工程</v>
          </cell>
          <cell r="I84">
            <v>6281</v>
          </cell>
          <cell r="J84">
            <v>4300</v>
          </cell>
          <cell r="K84" t="str">
            <v>主体工程建设</v>
          </cell>
          <cell r="L84">
            <v>2000</v>
          </cell>
          <cell r="M84" t="str">
            <v>在建</v>
          </cell>
          <cell r="N84">
            <v>1981</v>
          </cell>
        </row>
        <row r="85">
          <cell r="G85" t="str">
            <v>绍兴市袍江片东入曹娥江排涝工程</v>
          </cell>
          <cell r="H85" t="str">
            <v>绍兴市袍江片东入曹娥江排涝工程</v>
          </cell>
          <cell r="I85">
            <v>256000</v>
          </cell>
          <cell r="J85">
            <v>142339</v>
          </cell>
          <cell r="K85" t="str">
            <v>主体工程建设</v>
          </cell>
          <cell r="L85">
            <v>13000</v>
          </cell>
          <cell r="M85" t="str">
            <v>在建</v>
          </cell>
          <cell r="N85">
            <v>120</v>
          </cell>
        </row>
        <row r="86">
          <cell r="G86" t="str">
            <v>绍兴市马山闸强排及配套河道工程</v>
          </cell>
          <cell r="H86" t="str">
            <v>绍兴市马山闸强排及配套河道工程</v>
          </cell>
          <cell r="I86">
            <v>222000</v>
          </cell>
          <cell r="J86">
            <v>152871</v>
          </cell>
          <cell r="K86" t="str">
            <v>主体工程建设</v>
          </cell>
          <cell r="L86">
            <v>20000</v>
          </cell>
          <cell r="M86" t="str">
            <v>在建</v>
          </cell>
          <cell r="N86">
            <v>6852</v>
          </cell>
        </row>
        <row r="87">
          <cell r="G87" t="str">
            <v>绍兴市新三江闸排涝配套河道拓浚工程（越城片）</v>
          </cell>
          <cell r="H87" t="str">
            <v>绍兴市新三江闸排涝配套河道拓浚工程（越城片）</v>
          </cell>
          <cell r="I87">
            <v>262000</v>
          </cell>
          <cell r="J87">
            <v>260209</v>
          </cell>
          <cell r="K87" t="str">
            <v>完工见效</v>
          </cell>
          <cell r="L87">
            <v>1473</v>
          </cell>
          <cell r="M87" t="str">
            <v>在建</v>
          </cell>
          <cell r="N87">
            <v>1439</v>
          </cell>
        </row>
        <row r="88">
          <cell r="G88" t="str">
            <v>绍兴市曹娥江综合整治工程</v>
          </cell>
          <cell r="H88" t="str">
            <v>曹娥江综合整治工程（滨海新城段）</v>
          </cell>
          <cell r="I88">
            <v>26096</v>
          </cell>
          <cell r="J88">
            <v>6093</v>
          </cell>
          <cell r="K88" t="str">
            <v>滨海新城段主体工程建设</v>
          </cell>
          <cell r="L88">
            <v>8000</v>
          </cell>
          <cell r="M88" t="str">
            <v>在建</v>
          </cell>
          <cell r="N88">
            <v>4322</v>
          </cell>
        </row>
        <row r="89">
          <cell r="H89" t="str">
            <v>曹娥江综合整治工程（柯桥段）</v>
          </cell>
          <cell r="I89">
            <v>45200</v>
          </cell>
          <cell r="J89">
            <v>26000</v>
          </cell>
          <cell r="K89" t="str">
            <v>柯桥段主体工程完工</v>
          </cell>
          <cell r="L89">
            <v>20200</v>
          </cell>
          <cell r="M89" t="str">
            <v>在建</v>
          </cell>
          <cell r="N89">
            <v>15770</v>
          </cell>
        </row>
        <row r="90">
          <cell r="H90" t="str">
            <v>曹娥江综合治理工程（小舜江段）</v>
          </cell>
          <cell r="I90">
            <v>14700</v>
          </cell>
          <cell r="J90">
            <v>6000</v>
          </cell>
          <cell r="K90" t="str">
            <v>上虞段主体工程建设</v>
          </cell>
          <cell r="L90">
            <v>7200</v>
          </cell>
          <cell r="M90" t="str">
            <v>在建</v>
          </cell>
          <cell r="N90">
            <v>4250</v>
          </cell>
        </row>
        <row r="91">
          <cell r="G91" t="str">
            <v>绍兴市柯桥区海塘安澜工程</v>
          </cell>
        </row>
        <row r="91">
          <cell r="I91">
            <v>66000</v>
          </cell>
          <cell r="J91">
            <v>0</v>
          </cell>
          <cell r="K91" t="str">
            <v>完成可研审批，新开工</v>
          </cell>
          <cell r="L91">
            <v>1000</v>
          </cell>
          <cell r="M91" t="str">
            <v>前期</v>
          </cell>
        </row>
        <row r="92">
          <cell r="G92" t="str">
            <v>上虞区虞东河湖综合整治工程</v>
          </cell>
          <cell r="H92" t="str">
            <v>上虞区虞东河湖综合整治工程</v>
          </cell>
          <cell r="I92">
            <v>120300</v>
          </cell>
          <cell r="J92">
            <v>119695</v>
          </cell>
          <cell r="K92" t="str">
            <v>完工见效</v>
          </cell>
          <cell r="L92">
            <v>605</v>
          </cell>
          <cell r="M92" t="str">
            <v>在建</v>
          </cell>
          <cell r="N92">
            <v>386</v>
          </cell>
        </row>
        <row r="93">
          <cell r="G93" t="str">
            <v>绍兴市上虞区崧北河综合治理工程</v>
          </cell>
          <cell r="H93" t="str">
            <v>虞北平原崧北河综合治理工程</v>
          </cell>
          <cell r="I93">
            <v>69700</v>
          </cell>
          <cell r="J93">
            <v>11168</v>
          </cell>
          <cell r="K93" t="str">
            <v>主体工程建设</v>
          </cell>
          <cell r="L93">
            <v>16000</v>
          </cell>
          <cell r="M93" t="str">
            <v>在建</v>
          </cell>
          <cell r="N93">
            <v>12030</v>
          </cell>
        </row>
        <row r="94">
          <cell r="G94" t="str">
            <v>诸暨市浦阳江排涝站改造工程(二期）</v>
          </cell>
          <cell r="H94" t="str">
            <v>诸暨市浦阳江排涝站改造二期</v>
          </cell>
          <cell r="I94">
            <v>16538</v>
          </cell>
          <cell r="J94">
            <v>3700</v>
          </cell>
          <cell r="K94" t="str">
            <v>主体工程建设</v>
          </cell>
          <cell r="L94">
            <v>2000</v>
          </cell>
          <cell r="M94" t="str">
            <v>在建</v>
          </cell>
          <cell r="N94">
            <v>1200</v>
          </cell>
        </row>
        <row r="95">
          <cell r="G95" t="str">
            <v>诸暨市陈蔡水库加固改造工程</v>
          </cell>
          <cell r="H95" t="str">
            <v>陈蔡水库加固及综合治理工程</v>
          </cell>
          <cell r="I95">
            <v>99200</v>
          </cell>
          <cell r="J95">
            <v>30000</v>
          </cell>
          <cell r="K95" t="str">
            <v>主体工程建设</v>
          </cell>
          <cell r="L95">
            <v>30000</v>
          </cell>
          <cell r="M95" t="str">
            <v>在建</v>
          </cell>
          <cell r="N95">
            <v>25000</v>
          </cell>
        </row>
        <row r="96">
          <cell r="G96" t="str">
            <v>嵊州市澄潭江苍岩段防洪能力提升应急工程</v>
          </cell>
          <cell r="H96" t="str">
            <v>嵊州市澄潭江（苍岩段）防洪能力提升应急工程</v>
          </cell>
          <cell r="I96">
            <v>18416</v>
          </cell>
          <cell r="J96">
            <v>15000</v>
          </cell>
          <cell r="K96" t="str">
            <v>完工见效</v>
          </cell>
          <cell r="L96">
            <v>3416</v>
          </cell>
          <cell r="M96" t="str">
            <v>在建</v>
          </cell>
          <cell r="N96">
            <v>2761</v>
          </cell>
        </row>
        <row r="97">
          <cell r="G97" t="str">
            <v>嵊州市曹娥江流域防洪能力提升工程（东桥至丽湖段）</v>
          </cell>
        </row>
        <row r="97">
          <cell r="I97">
            <v>103000</v>
          </cell>
          <cell r="J97">
            <v>0</v>
          </cell>
          <cell r="K97" t="str">
            <v>完成可研审批，新开工</v>
          </cell>
          <cell r="L97">
            <v>3000</v>
          </cell>
          <cell r="M97" t="str">
            <v>前期</v>
          </cell>
        </row>
        <row r="98">
          <cell r="G98" t="str">
            <v>金华市本级金华江治理二期工程</v>
          </cell>
          <cell r="H98" t="str">
            <v>金华市本级金华江治理二期工程</v>
          </cell>
          <cell r="I98">
            <v>82100</v>
          </cell>
          <cell r="J98">
            <v>49879</v>
          </cell>
          <cell r="K98" t="str">
            <v>主体工程建设</v>
          </cell>
          <cell r="L98">
            <v>25000</v>
          </cell>
          <cell r="M98" t="str">
            <v>在建</v>
          </cell>
          <cell r="N98">
            <v>16685</v>
          </cell>
        </row>
        <row r="99">
          <cell r="G99" t="str">
            <v>金华市金兰水库加固改造工程</v>
          </cell>
          <cell r="H99" t="str">
            <v>金华市金兰水库加固改造工程</v>
          </cell>
          <cell r="I99">
            <v>3097</v>
          </cell>
          <cell r="J99">
            <v>200.15</v>
          </cell>
          <cell r="K99" t="str">
            <v>主体工程建设</v>
          </cell>
          <cell r="L99">
            <v>2500</v>
          </cell>
          <cell r="M99" t="str">
            <v>在建</v>
          </cell>
          <cell r="N99">
            <v>1800</v>
          </cell>
        </row>
        <row r="100">
          <cell r="G100" t="str">
            <v>乌引灌区（金华片）“十四五”续建配套与现代化改造工程</v>
          </cell>
          <cell r="H100" t="str">
            <v>乌溪江引水工程灌区“十四五”续建配套与现代化改造工程</v>
          </cell>
          <cell r="I100">
            <v>12769</v>
          </cell>
          <cell r="J100">
            <v>0</v>
          </cell>
          <cell r="K100" t="str">
            <v>完成可研审批，新开工</v>
          </cell>
          <cell r="L100">
            <v>4500</v>
          </cell>
          <cell r="M100" t="str">
            <v>完成可研审批</v>
          </cell>
          <cell r="N100">
            <v>0</v>
          </cell>
        </row>
        <row r="101">
          <cell r="G101" t="str">
            <v>兰溪市钱塘江堤防加固工程</v>
          </cell>
          <cell r="H101" t="str">
            <v>兰溪市钱塘江堤防加固工程</v>
          </cell>
          <cell r="I101">
            <v>136000</v>
          </cell>
          <cell r="J101">
            <v>134720</v>
          </cell>
          <cell r="K101" t="str">
            <v>完工见效</v>
          </cell>
          <cell r="L101">
            <v>1334</v>
          </cell>
          <cell r="M101" t="str">
            <v>在建</v>
          </cell>
          <cell r="N101">
            <v>1100</v>
          </cell>
        </row>
        <row r="102">
          <cell r="G102" t="str">
            <v>兰溪市城区防洪标准提升应急工程（西门城楼段）</v>
          </cell>
          <cell r="H102" t="str">
            <v>兰溪市城区防洪标准提升应急工程（西门城墙段）</v>
          </cell>
          <cell r="I102">
            <v>11786</v>
          </cell>
          <cell r="J102">
            <v>4400</v>
          </cell>
          <cell r="K102" t="str">
            <v>主体工程建设</v>
          </cell>
          <cell r="L102">
            <v>6000</v>
          </cell>
          <cell r="M102" t="str">
            <v>在建</v>
          </cell>
          <cell r="N102">
            <v>2242</v>
          </cell>
        </row>
        <row r="103">
          <cell r="G103" t="str">
            <v>义乌市双江水利枢纽工程</v>
          </cell>
          <cell r="H103" t="str">
            <v>义乌市双江水利枢纽工程</v>
          </cell>
          <cell r="I103">
            <v>359209</v>
          </cell>
          <cell r="J103">
            <v>134000</v>
          </cell>
          <cell r="K103" t="str">
            <v>主体工程建设</v>
          </cell>
          <cell r="L103">
            <v>100000</v>
          </cell>
          <cell r="M103" t="str">
            <v>在建</v>
          </cell>
          <cell r="N103">
            <v>64000</v>
          </cell>
        </row>
        <row r="104">
          <cell r="G104" t="str">
            <v>磐安县流岸水库工程</v>
          </cell>
          <cell r="H104" t="str">
            <v>浙江省好溪水利枢纽流岸水库工程</v>
          </cell>
          <cell r="I104">
            <v>156750</v>
          </cell>
          <cell r="J104">
            <v>69300</v>
          </cell>
          <cell r="K104" t="str">
            <v>主体工程建设</v>
          </cell>
          <cell r="L104">
            <v>30000</v>
          </cell>
          <cell r="M104" t="str">
            <v>在建</v>
          </cell>
          <cell r="N104">
            <v>13131</v>
          </cell>
        </row>
        <row r="105">
          <cell r="G105" t="str">
            <v>衢州市本级衢江治理二期工程</v>
          </cell>
          <cell r="H105" t="str">
            <v>衢州市本级衢江治理二期工程（市本级段）</v>
          </cell>
          <cell r="I105">
            <v>138012</v>
          </cell>
          <cell r="J105">
            <v>119770</v>
          </cell>
          <cell r="K105" t="str">
            <v>主体工程建设</v>
          </cell>
          <cell r="L105">
            <v>11000</v>
          </cell>
          <cell r="M105" t="str">
            <v>在建</v>
          </cell>
          <cell r="N105">
            <v>9587</v>
          </cell>
        </row>
        <row r="106">
          <cell r="G106" t="str">
            <v>衢州市西片区水系综合整治工程</v>
          </cell>
          <cell r="H106" t="str">
            <v>衢州市西片区水系综合治理工程</v>
          </cell>
          <cell r="I106">
            <v>139400</v>
          </cell>
          <cell r="J106">
            <v>53500</v>
          </cell>
          <cell r="K106" t="str">
            <v>主体工程建设</v>
          </cell>
          <cell r="L106">
            <v>18000</v>
          </cell>
          <cell r="M106" t="str">
            <v>在建</v>
          </cell>
          <cell r="N106">
            <v>10800</v>
          </cell>
        </row>
        <row r="107">
          <cell r="G107" t="str">
            <v>乌溪江引水工程灌区（衢州片）续建配套与现代化改造项目（2021-2025）</v>
          </cell>
          <cell r="H107" t="str">
            <v>乌溪江引水工程灌区（衢州片）“十四五”续建配套与现代化改造工程</v>
          </cell>
          <cell r="I107">
            <v>35760</v>
          </cell>
          <cell r="J107">
            <v>0</v>
          </cell>
          <cell r="K107" t="str">
            <v>完成可研审批，新开工</v>
          </cell>
          <cell r="L107">
            <v>12500</v>
          </cell>
          <cell r="M107" t="str">
            <v>完成可研审批</v>
          </cell>
          <cell r="N107">
            <v>0</v>
          </cell>
        </row>
        <row r="108">
          <cell r="G108" t="str">
            <v>衢州市柯城区常山港治理工程</v>
          </cell>
          <cell r="H108" t="str">
            <v>柯城区常山港治理工程</v>
          </cell>
          <cell r="I108">
            <v>95900</v>
          </cell>
          <cell r="J108">
            <v>81700</v>
          </cell>
          <cell r="K108" t="str">
            <v>主体工程建设</v>
          </cell>
          <cell r="L108">
            <v>10000</v>
          </cell>
          <cell r="M108" t="str">
            <v>在建</v>
          </cell>
          <cell r="N108">
            <v>6860</v>
          </cell>
        </row>
        <row r="109">
          <cell r="G109" t="str">
            <v>衢州市柯城区寺桥水库工程</v>
          </cell>
          <cell r="H109" t="str">
            <v>柯城区寺桥水库工程</v>
          </cell>
          <cell r="I109">
            <v>235122</v>
          </cell>
          <cell r="J109">
            <v>0</v>
          </cell>
          <cell r="K109" t="str">
            <v>完成可研审批，新开工</v>
          </cell>
          <cell r="L109">
            <v>30000</v>
          </cell>
          <cell r="M109" t="str">
            <v>完成可研审批</v>
          </cell>
          <cell r="N109">
            <v>22500</v>
          </cell>
        </row>
        <row r="110">
          <cell r="G110" t="str">
            <v>江山市江山港综合治理工程</v>
          </cell>
          <cell r="H110" t="str">
            <v>江山市“百里须江·美丽长廊”—江山港流域综合治理工程</v>
          </cell>
          <cell r="I110">
            <v>224000</v>
          </cell>
          <cell r="J110">
            <v>184033</v>
          </cell>
          <cell r="K110" t="str">
            <v>主体工程建设</v>
          </cell>
          <cell r="L110">
            <v>22000</v>
          </cell>
          <cell r="M110" t="str">
            <v>在建</v>
          </cell>
          <cell r="N110">
            <v>14750</v>
          </cell>
        </row>
        <row r="111">
          <cell r="G111" t="str">
            <v>常山县芳村溪流域综合治理工程</v>
          </cell>
          <cell r="H111" t="str">
            <v>常山县芳村溪流域综合治理工程</v>
          </cell>
          <cell r="I111">
            <v>27852</v>
          </cell>
          <cell r="J111">
            <v>18100</v>
          </cell>
          <cell r="K111" t="str">
            <v>主体工程建设</v>
          </cell>
          <cell r="L111">
            <v>8000</v>
          </cell>
          <cell r="M111" t="str">
            <v>在建</v>
          </cell>
          <cell r="N111">
            <v>5100</v>
          </cell>
        </row>
        <row r="112">
          <cell r="G112" t="str">
            <v>浙江省开化水库工程</v>
          </cell>
          <cell r="H112" t="str">
            <v>开化县开化水库工程</v>
          </cell>
          <cell r="I112">
            <v>447000</v>
          </cell>
          <cell r="J112">
            <v>74500</v>
          </cell>
          <cell r="K112" t="str">
            <v>主体工程建设</v>
          </cell>
          <cell r="L112">
            <v>100000</v>
          </cell>
          <cell r="M112" t="str">
            <v>在建</v>
          </cell>
          <cell r="N112">
            <v>60000</v>
          </cell>
        </row>
        <row r="113">
          <cell r="G113" t="str">
            <v>舟山市海塘加固工程</v>
          </cell>
          <cell r="H113" t="str">
            <v>舟山市海塘加固工程-普朱片项目、新城万丈塘（中段）提升改造工程</v>
          </cell>
          <cell r="I113">
            <v>71562</v>
          </cell>
          <cell r="J113">
            <v>17181</v>
          </cell>
          <cell r="K113" t="str">
            <v>市本级项目主体工程建设</v>
          </cell>
          <cell r="L113">
            <v>46600</v>
          </cell>
          <cell r="M113" t="str">
            <v>在建</v>
          </cell>
          <cell r="N113">
            <v>7066</v>
          </cell>
        </row>
        <row r="114">
          <cell r="H114" t="str">
            <v>舟山市海塘加固工程－定海区海塘加固兼生态修复项目</v>
          </cell>
          <cell r="I114">
            <v>23650</v>
          </cell>
          <cell r="J114">
            <v>10000</v>
          </cell>
          <cell r="K114" t="str">
            <v>定海区项目主体工程建设</v>
          </cell>
          <cell r="L114">
            <v>10000</v>
          </cell>
          <cell r="M114" t="str">
            <v>在建</v>
          </cell>
          <cell r="N114">
            <v>7415</v>
          </cell>
        </row>
        <row r="115">
          <cell r="H115" t="str">
            <v>舟山市海塘加固工程-普陀区项目</v>
          </cell>
          <cell r="I115">
            <v>12703</v>
          </cell>
          <cell r="J115">
            <v>5008</v>
          </cell>
          <cell r="K115" t="str">
            <v>普陀区项目主体工程建设</v>
          </cell>
          <cell r="L115">
            <v>6000</v>
          </cell>
          <cell r="M115" t="str">
            <v>在建</v>
          </cell>
          <cell r="N115">
            <v>3603</v>
          </cell>
        </row>
        <row r="116">
          <cell r="H116" t="str">
            <v>舟山市海塘加固工程—岱山县项目</v>
          </cell>
          <cell r="I116">
            <v>3497</v>
          </cell>
          <cell r="J116">
            <v>2298</v>
          </cell>
          <cell r="K116" t="str">
            <v>岱山县项目主体工程完工</v>
          </cell>
          <cell r="L116">
            <v>1199</v>
          </cell>
          <cell r="M116" t="str">
            <v>在建</v>
          </cell>
          <cell r="N116">
            <v>460</v>
          </cell>
        </row>
        <row r="117">
          <cell r="G117" t="str">
            <v>舟山市本级海塘安澜工程（新城片海塘）</v>
          </cell>
        </row>
        <row r="117">
          <cell r="I117">
            <v>40500</v>
          </cell>
          <cell r="J117">
            <v>0</v>
          </cell>
          <cell r="K117" t="str">
            <v>完成可研审批，新开工</v>
          </cell>
          <cell r="L117">
            <v>1000</v>
          </cell>
          <cell r="M117" t="str">
            <v>前期</v>
          </cell>
        </row>
        <row r="118">
          <cell r="G118" t="str">
            <v>舟山群岛新区定海强排工程</v>
          </cell>
          <cell r="H118" t="str">
            <v>舟山群岛新区定海强排工程（定海片）、舟山群岛新区定海强排工程（普陀片）</v>
          </cell>
          <cell r="I118">
            <v>123200</v>
          </cell>
          <cell r="J118">
            <v>60555</v>
          </cell>
          <cell r="K118" t="str">
            <v>主体工程建设</v>
          </cell>
          <cell r="L118">
            <v>24000</v>
          </cell>
          <cell r="M118" t="str">
            <v>在建</v>
          </cell>
          <cell r="N118">
            <v>14728</v>
          </cell>
        </row>
        <row r="119">
          <cell r="G119" t="str">
            <v>舟山市大陆引水三期工程</v>
          </cell>
          <cell r="H119" t="str">
            <v>舟山市大陆引水三期工程</v>
          </cell>
          <cell r="I119">
            <v>242975</v>
          </cell>
          <cell r="J119">
            <v>231537</v>
          </cell>
          <cell r="K119" t="str">
            <v>完工见效</v>
          </cell>
          <cell r="L119">
            <v>4667</v>
          </cell>
          <cell r="M119" t="str">
            <v>在建</v>
          </cell>
          <cell r="N119">
            <v>8373</v>
          </cell>
        </row>
        <row r="120">
          <cell r="G120" t="str">
            <v>舟山市定海区海塘安澜工程（洋螺、锡丈等海塘）</v>
          </cell>
        </row>
        <row r="120">
          <cell r="I120">
            <v>17800</v>
          </cell>
          <cell r="J120">
            <v>0</v>
          </cell>
          <cell r="K120" t="str">
            <v>完成可研审批，新开工</v>
          </cell>
          <cell r="L120">
            <v>1000</v>
          </cell>
          <cell r="M120" t="str">
            <v>前期</v>
          </cell>
        </row>
        <row r="121">
          <cell r="G121" t="str">
            <v>舟山市定海区海塘安澜工程（金塘片海塘）</v>
          </cell>
        </row>
        <row r="121">
          <cell r="I121">
            <v>68000</v>
          </cell>
          <cell r="J121">
            <v>0</v>
          </cell>
          <cell r="K121" t="str">
            <v>完成可研审批，新开工</v>
          </cell>
          <cell r="L121">
            <v>1000</v>
          </cell>
          <cell r="M121" t="str">
            <v>前期</v>
          </cell>
        </row>
        <row r="122">
          <cell r="G122" t="str">
            <v>舟山市定海中心片区排涝提升工程（五山生态旅游带建设项目）</v>
          </cell>
          <cell r="H122" t="str">
            <v>定海中心片区排涝提升工程（五山生态旅游带建设项目）</v>
          </cell>
          <cell r="I122">
            <v>90113</v>
          </cell>
          <cell r="J122">
            <v>0</v>
          </cell>
          <cell r="K122" t="str">
            <v>开工建设</v>
          </cell>
          <cell r="L122">
            <v>40000</v>
          </cell>
          <cell r="M122" t="str">
            <v>在建</v>
          </cell>
          <cell r="N122">
            <v>19000</v>
          </cell>
        </row>
        <row r="123">
          <cell r="G123" t="str">
            <v>舟山市普陀区海塘安澜工程（乡镇海塘）</v>
          </cell>
        </row>
        <row r="123">
          <cell r="I123">
            <v>64000</v>
          </cell>
          <cell r="J123">
            <v>0</v>
          </cell>
          <cell r="K123" t="str">
            <v>完成可研审批，新开工</v>
          </cell>
          <cell r="L123">
            <v>6000</v>
          </cell>
          <cell r="M123" t="str">
            <v>前期</v>
          </cell>
        </row>
        <row r="124">
          <cell r="G124" t="str">
            <v>岱山县磨心水库及河库联网工程</v>
          </cell>
        </row>
        <row r="124">
          <cell r="I124">
            <v>81000</v>
          </cell>
          <cell r="J124">
            <v>0</v>
          </cell>
          <cell r="K124" t="str">
            <v>完成可研审批，新开工</v>
          </cell>
          <cell r="L124">
            <v>3000</v>
          </cell>
          <cell r="M124" t="str">
            <v>前期</v>
          </cell>
        </row>
        <row r="125">
          <cell r="G125" t="str">
            <v>嵊泗县大陆（小洋山）引水工程</v>
          </cell>
          <cell r="H125" t="str">
            <v>嵊泗县大陆（小洋山）引水工程</v>
          </cell>
          <cell r="I125">
            <v>47885</v>
          </cell>
          <cell r="J125">
            <v>0</v>
          </cell>
          <cell r="K125" t="str">
            <v>完成可研审批</v>
          </cell>
          <cell r="L125">
            <v>0</v>
          </cell>
          <cell r="M125" t="str">
            <v>在建</v>
          </cell>
          <cell r="N125">
            <v>300</v>
          </cell>
        </row>
        <row r="126">
          <cell r="G126" t="str">
            <v>台州市循环经济产业集聚区海塘提升工程</v>
          </cell>
          <cell r="H126" t="str">
            <v>台州市循环产业集聚区海塘提升工程</v>
          </cell>
          <cell r="I126">
            <v>297443</v>
          </cell>
          <cell r="J126">
            <v>50000</v>
          </cell>
          <cell r="K126" t="str">
            <v>主体工程建设</v>
          </cell>
          <cell r="L126">
            <v>40000</v>
          </cell>
          <cell r="M126" t="str">
            <v>在建</v>
          </cell>
          <cell r="N126">
            <v>22195</v>
          </cell>
        </row>
        <row r="127">
          <cell r="G127" t="str">
            <v>台州市朱溪水库工程</v>
          </cell>
          <cell r="H127" t="str">
            <v>台州市朱溪水库工程</v>
          </cell>
          <cell r="I127">
            <v>374000</v>
          </cell>
          <cell r="J127">
            <v>286759.4</v>
          </cell>
          <cell r="K127" t="str">
            <v>主体工程建设</v>
          </cell>
          <cell r="L127">
            <v>30000</v>
          </cell>
          <cell r="M127" t="str">
            <v>在建</v>
          </cell>
          <cell r="N127">
            <v>19919</v>
          </cell>
        </row>
        <row r="128">
          <cell r="G128" t="str">
            <v>台州市引水工程</v>
          </cell>
          <cell r="H128" t="str">
            <v>台州市引水工程（黄岩段）、台州市引水工程（集聚区市政配水管网工程）</v>
          </cell>
          <cell r="I128">
            <v>371812</v>
          </cell>
          <cell r="J128">
            <v>240413</v>
          </cell>
          <cell r="K128" t="str">
            <v>主体工程建设</v>
          </cell>
          <cell r="L128">
            <v>25000</v>
          </cell>
          <cell r="M128" t="str">
            <v>在建</v>
          </cell>
          <cell r="N128">
            <v>29435.7</v>
          </cell>
        </row>
        <row r="129">
          <cell r="G129" t="str">
            <v>台州市椒江区海塘安澜工程（山东十塘）</v>
          </cell>
        </row>
        <row r="129">
          <cell r="I129">
            <v>15000</v>
          </cell>
          <cell r="J129">
            <v>0</v>
          </cell>
          <cell r="K129" t="str">
            <v>完成可研审批，新开工</v>
          </cell>
          <cell r="L129">
            <v>1000</v>
          </cell>
          <cell r="M129" t="str">
            <v>前期</v>
          </cell>
        </row>
        <row r="130">
          <cell r="G130" t="str">
            <v>台州市椒江区海塘安澜工程（江南、城西段海塘）</v>
          </cell>
        </row>
        <row r="130">
          <cell r="I130">
            <v>40000</v>
          </cell>
          <cell r="J130">
            <v>0</v>
          </cell>
          <cell r="K130" t="str">
            <v>完成可研审批，新开工</v>
          </cell>
          <cell r="L130">
            <v>1000</v>
          </cell>
          <cell r="M130" t="str">
            <v>前期</v>
          </cell>
        </row>
        <row r="131">
          <cell r="G131" t="str">
            <v>台州市七条河拓浚工程（椒江段）</v>
          </cell>
        </row>
        <row r="131">
          <cell r="I131">
            <v>19000</v>
          </cell>
          <cell r="J131">
            <v>0</v>
          </cell>
          <cell r="K131" t="str">
            <v>完成可研审批，新开工</v>
          </cell>
          <cell r="L131">
            <v>7000</v>
          </cell>
          <cell r="M131" t="str">
            <v>前期</v>
          </cell>
        </row>
        <row r="132">
          <cell r="G132" t="str">
            <v>台州市永宁江闸强排工程（一期）</v>
          </cell>
          <cell r="H132" t="str">
            <v>台州市永宁江闸强排工程（一期）</v>
          </cell>
          <cell r="I132">
            <v>17336</v>
          </cell>
          <cell r="J132">
            <v>3000</v>
          </cell>
          <cell r="K132" t="str">
            <v>主体工程建设</v>
          </cell>
          <cell r="L132">
            <v>7000</v>
          </cell>
          <cell r="M132" t="str">
            <v>在建</v>
          </cell>
          <cell r="N132">
            <v>2000</v>
          </cell>
        </row>
        <row r="133">
          <cell r="G133" t="str">
            <v>台州市黄岩区佛岭水库除险加固工程</v>
          </cell>
          <cell r="H133" t="str">
            <v>黄岩区佛岭水库除险加固工程</v>
          </cell>
          <cell r="I133">
            <v>8036</v>
          </cell>
          <cell r="J133">
            <v>2000</v>
          </cell>
          <cell r="K133" t="str">
            <v>主体工程建设</v>
          </cell>
          <cell r="L133">
            <v>3000</v>
          </cell>
          <cell r="M133" t="str">
            <v>在建</v>
          </cell>
          <cell r="N133">
            <v>1785</v>
          </cell>
        </row>
        <row r="134">
          <cell r="G134" t="str">
            <v>台州市路桥区海塘安澜工程</v>
          </cell>
          <cell r="H134" t="str">
            <v>路桥区海滨渔港护岸工程</v>
          </cell>
          <cell r="I134">
            <v>6000</v>
          </cell>
          <cell r="J134">
            <v>0</v>
          </cell>
          <cell r="K134" t="str">
            <v>主体工程建设</v>
          </cell>
          <cell r="L134">
            <v>1000</v>
          </cell>
          <cell r="M134" t="str">
            <v>在建</v>
          </cell>
          <cell r="N134">
            <v>585</v>
          </cell>
        </row>
        <row r="135">
          <cell r="G135" t="str">
            <v>台州市路桥区青龙浦排涝工程</v>
          </cell>
          <cell r="H135" t="str">
            <v>台州市路桥区青龙浦排涝工程</v>
          </cell>
          <cell r="I135">
            <v>210000</v>
          </cell>
          <cell r="J135">
            <v>59445.9673</v>
          </cell>
          <cell r="K135" t="str">
            <v>主体工程建设</v>
          </cell>
          <cell r="L135">
            <v>4000</v>
          </cell>
          <cell r="M135" t="str">
            <v>在建</v>
          </cell>
          <cell r="N135">
            <v>2560</v>
          </cell>
        </row>
        <row r="136">
          <cell r="G136" t="str">
            <v>临海市海塘安澜工程（南洋涂海塘）</v>
          </cell>
        </row>
        <row r="136">
          <cell r="I136">
            <v>60000</v>
          </cell>
          <cell r="J136">
            <v>0</v>
          </cell>
          <cell r="K136" t="str">
            <v>完成可研审批，新开工</v>
          </cell>
          <cell r="L136">
            <v>5000</v>
          </cell>
          <cell r="M136" t="str">
            <v>前期</v>
          </cell>
        </row>
        <row r="137">
          <cell r="G137" t="str">
            <v>临海市大田平原排涝二期工程（外排段）</v>
          </cell>
          <cell r="H137" t="str">
            <v>临海市大田平原排涝二期工程（外排工程）</v>
          </cell>
          <cell r="I137">
            <v>99732</v>
          </cell>
          <cell r="J137">
            <v>18163</v>
          </cell>
          <cell r="K137" t="str">
            <v>主体工程建设</v>
          </cell>
          <cell r="L137">
            <v>15000</v>
          </cell>
          <cell r="M137" t="str">
            <v>在建</v>
          </cell>
          <cell r="N137">
            <v>10460</v>
          </cell>
        </row>
        <row r="138">
          <cell r="G138" t="str">
            <v>临海市东部平原排涝工程（一期）</v>
          </cell>
          <cell r="H138" t="str">
            <v>临海市东部平原排涝工程（一期）</v>
          </cell>
          <cell r="I138">
            <v>38264</v>
          </cell>
          <cell r="J138">
            <v>7950</v>
          </cell>
          <cell r="K138" t="str">
            <v>主体工程建设</v>
          </cell>
          <cell r="L138">
            <v>4000</v>
          </cell>
          <cell r="M138" t="str">
            <v>在建</v>
          </cell>
          <cell r="N138">
            <v>2380</v>
          </cell>
        </row>
        <row r="139">
          <cell r="G139" t="str">
            <v>临海市尤汛分洪工程</v>
          </cell>
        </row>
        <row r="139">
          <cell r="I139">
            <v>197786</v>
          </cell>
          <cell r="J139">
            <v>0</v>
          </cell>
          <cell r="K139" t="str">
            <v>完成可研审批，新开工</v>
          </cell>
          <cell r="L139">
            <v>4000</v>
          </cell>
          <cell r="M139" t="str">
            <v>前期</v>
          </cell>
        </row>
        <row r="140">
          <cell r="G140" t="str">
            <v>台州市椒江治理工程（临海段）</v>
          </cell>
        </row>
        <row r="140">
          <cell r="I140">
            <v>51000</v>
          </cell>
          <cell r="J140">
            <v>0</v>
          </cell>
          <cell r="K140" t="str">
            <v>完成可研审批，新开工</v>
          </cell>
          <cell r="L140">
            <v>1000</v>
          </cell>
          <cell r="M140" t="str">
            <v>前期</v>
          </cell>
        </row>
        <row r="141">
          <cell r="G141" t="str">
            <v>温岭市南排工程</v>
          </cell>
          <cell r="H141" t="str">
            <v>温岭市南排工程</v>
          </cell>
          <cell r="I141">
            <v>385577</v>
          </cell>
          <cell r="J141">
            <v>48806.7</v>
          </cell>
          <cell r="K141" t="str">
            <v>主体工程建设</v>
          </cell>
          <cell r="L141">
            <v>7000</v>
          </cell>
          <cell r="M141" t="str">
            <v>在建</v>
          </cell>
          <cell r="N141">
            <v>4617</v>
          </cell>
        </row>
        <row r="142">
          <cell r="G142" t="str">
            <v>玉环市海塘安澜工程（礁门、长屿、鲜迭海塘）</v>
          </cell>
          <cell r="H142" t="str">
            <v>礁门塘及配套水闸除险加固工程</v>
          </cell>
          <cell r="I142">
            <v>8000</v>
          </cell>
          <cell r="J142">
            <v>1380</v>
          </cell>
          <cell r="K142" t="str">
            <v>主体工程建设</v>
          </cell>
          <cell r="L142">
            <v>2000</v>
          </cell>
          <cell r="M142" t="str">
            <v>在建</v>
          </cell>
          <cell r="N142">
            <v>210</v>
          </cell>
        </row>
        <row r="143">
          <cell r="G143" t="str">
            <v>玉环市海塘安澜工程（五门、苔山、西南片海塘）</v>
          </cell>
        </row>
        <row r="143">
          <cell r="I143">
            <v>13500</v>
          </cell>
          <cell r="J143">
            <v>0</v>
          </cell>
          <cell r="K143" t="str">
            <v>完成可研审批，新开工</v>
          </cell>
          <cell r="L143">
            <v>1000</v>
          </cell>
          <cell r="M143" t="str">
            <v>前期</v>
          </cell>
        </row>
        <row r="144">
          <cell r="G144" t="str">
            <v>台州市南部湾区引水工程</v>
          </cell>
          <cell r="H144" t="str">
            <v>台州市南部湾区引水工程</v>
          </cell>
          <cell r="I144">
            <v>184636</v>
          </cell>
          <cell r="J144">
            <v>68336</v>
          </cell>
          <cell r="K144" t="str">
            <v>主体工程建设</v>
          </cell>
          <cell r="L144">
            <v>8000</v>
          </cell>
          <cell r="M144" t="str">
            <v>在建</v>
          </cell>
          <cell r="N144">
            <v>19326.8</v>
          </cell>
        </row>
        <row r="145">
          <cell r="G145" t="str">
            <v>玉环市漩门湾拓浚扩排工程</v>
          </cell>
          <cell r="H145" t="str">
            <v>玉环市漩门湾拓浚扩排工程</v>
          </cell>
          <cell r="I145">
            <v>115579</v>
          </cell>
          <cell r="J145">
            <v>10045</v>
          </cell>
          <cell r="K145" t="str">
            <v>主体工程建设</v>
          </cell>
          <cell r="L145">
            <v>25000</v>
          </cell>
          <cell r="M145" t="str">
            <v>在建</v>
          </cell>
          <cell r="N145">
            <v>2697</v>
          </cell>
        </row>
        <row r="146">
          <cell r="G146" t="str">
            <v>台州市椒江治理工程（天台始丰溪段）</v>
          </cell>
          <cell r="H146" t="str">
            <v>台州市椒江治理工程（天台始丰溪段）</v>
          </cell>
          <cell r="I146">
            <v>153000</v>
          </cell>
          <cell r="J146">
            <v>66168</v>
          </cell>
          <cell r="K146" t="str">
            <v>主体工程建设</v>
          </cell>
          <cell r="L146">
            <v>40000</v>
          </cell>
          <cell r="M146" t="str">
            <v>在建</v>
          </cell>
          <cell r="N146">
            <v>24707.64</v>
          </cell>
        </row>
        <row r="147">
          <cell r="G147" t="str">
            <v>仙居县永安溪综合治理与生态修复二期工程</v>
          </cell>
          <cell r="H147" t="str">
            <v>永安溪综合治理与生态修复二期工程</v>
          </cell>
          <cell r="I147">
            <v>88000</v>
          </cell>
          <cell r="J147">
            <v>14100</v>
          </cell>
          <cell r="K147" t="str">
            <v>主体工程建设</v>
          </cell>
          <cell r="L147">
            <v>15000</v>
          </cell>
          <cell r="M147" t="str">
            <v>在建</v>
          </cell>
          <cell r="N147">
            <v>5210</v>
          </cell>
        </row>
        <row r="148">
          <cell r="G148" t="str">
            <v>三门县海塘加固工程</v>
          </cell>
          <cell r="H148" t="str">
            <v>三门县海塘加固工程</v>
          </cell>
          <cell r="I148">
            <v>170000</v>
          </cell>
          <cell r="J148">
            <v>12400</v>
          </cell>
          <cell r="K148" t="str">
            <v>主体工程建设</v>
          </cell>
          <cell r="L148">
            <v>10000</v>
          </cell>
          <cell r="M148" t="str">
            <v>在建</v>
          </cell>
          <cell r="N148">
            <v>6873</v>
          </cell>
        </row>
        <row r="149">
          <cell r="G149" t="str">
            <v>三门县东屏水库工程</v>
          </cell>
          <cell r="H149" t="str">
            <v>三门县东屏水库工程</v>
          </cell>
          <cell r="I149">
            <v>70000</v>
          </cell>
          <cell r="J149">
            <v>46393.9591</v>
          </cell>
          <cell r="K149" t="str">
            <v>主体工程建设</v>
          </cell>
          <cell r="L149">
            <v>10000</v>
          </cell>
          <cell r="M149" t="str">
            <v>在建</v>
          </cell>
          <cell r="N149">
            <v>3450</v>
          </cell>
        </row>
        <row r="150">
          <cell r="G150" t="str">
            <v>丽水市大溪治理提升改造工程</v>
          </cell>
        </row>
        <row r="150">
          <cell r="I150">
            <v>133000</v>
          </cell>
          <cell r="J150">
            <v>30688</v>
          </cell>
          <cell r="K150" t="str">
            <v>完成可研审批，新开工</v>
          </cell>
          <cell r="L150">
            <v>30000</v>
          </cell>
          <cell r="M150" t="str">
            <v>前期</v>
          </cell>
        </row>
        <row r="151">
          <cell r="G151" t="str">
            <v>丽水市滩坑引水工程</v>
          </cell>
          <cell r="H151" t="str">
            <v>丽水市滩坑引水工程</v>
          </cell>
          <cell r="I151">
            <v>77000</v>
          </cell>
          <cell r="J151">
            <v>30000</v>
          </cell>
          <cell r="K151" t="str">
            <v>主体工程建设</v>
          </cell>
          <cell r="L151">
            <v>15000</v>
          </cell>
          <cell r="M151" t="str">
            <v>在建</v>
          </cell>
          <cell r="N151">
            <v>9635</v>
          </cell>
        </row>
        <row r="152">
          <cell r="G152" t="str">
            <v>龙泉市梅溪、八都溪、岩樟溪流域综合治理工程</v>
          </cell>
          <cell r="H152" t="str">
            <v>龙泉市梅溪流域综合治理工程、龙泉市八都溪河流综合治理工程、龙泉市岩樟溪综合治理工程</v>
          </cell>
          <cell r="I152">
            <v>76724</v>
          </cell>
          <cell r="J152">
            <v>43140</v>
          </cell>
          <cell r="K152" t="str">
            <v>主体工程建设</v>
          </cell>
          <cell r="L152">
            <v>10000</v>
          </cell>
          <cell r="M152" t="str">
            <v>在建</v>
          </cell>
          <cell r="N152">
            <v>9530</v>
          </cell>
        </row>
        <row r="153">
          <cell r="G153" t="str">
            <v>龙泉市瑞垟引水工程</v>
          </cell>
          <cell r="H153" t="str">
            <v>龙泉市瑞垟引水工程</v>
          </cell>
          <cell r="I153">
            <v>47680</v>
          </cell>
          <cell r="J153">
            <v>15200</v>
          </cell>
          <cell r="K153" t="str">
            <v>主体工程建设</v>
          </cell>
          <cell r="L153">
            <v>6000</v>
          </cell>
          <cell r="M153" t="str">
            <v>在建</v>
          </cell>
          <cell r="N153">
            <v>3500</v>
          </cell>
        </row>
        <row r="154">
          <cell r="G154" t="str">
            <v>龙泉市竹垟一级水库及供水工程</v>
          </cell>
          <cell r="H154" t="str">
            <v>龙泉市竹垟一级水库及供水工程</v>
          </cell>
          <cell r="I154">
            <v>44243.6</v>
          </cell>
          <cell r="J154">
            <v>0</v>
          </cell>
          <cell r="K154" t="str">
            <v>开工建设</v>
          </cell>
          <cell r="L154">
            <v>7000</v>
          </cell>
          <cell r="M154" t="str">
            <v>完成可研审批</v>
          </cell>
          <cell r="N154">
            <v>3160</v>
          </cell>
        </row>
        <row r="155">
          <cell r="G155" t="str">
            <v>青田县瓯江治理二期工程</v>
          </cell>
          <cell r="H155" t="str">
            <v>青田县瓯江治理二期工程</v>
          </cell>
          <cell r="I155">
            <v>16800</v>
          </cell>
          <cell r="J155">
            <v>10367</v>
          </cell>
          <cell r="K155" t="str">
            <v>完工见效</v>
          </cell>
          <cell r="L155">
            <v>6378</v>
          </cell>
          <cell r="M155" t="str">
            <v>在建</v>
          </cell>
          <cell r="N155">
            <v>3225</v>
          </cell>
        </row>
        <row r="156">
          <cell r="G156" t="str">
            <v>青田县小溪水利枢纽工程</v>
          </cell>
          <cell r="H156" t="str">
            <v>青田县小溪水利枢纽</v>
          </cell>
          <cell r="I156">
            <v>145518.25</v>
          </cell>
          <cell r="J156">
            <v>9833</v>
          </cell>
          <cell r="K156" t="str">
            <v>主体工程建设</v>
          </cell>
          <cell r="L156">
            <v>25000</v>
          </cell>
          <cell r="M156" t="str">
            <v>在建</v>
          </cell>
          <cell r="N156">
            <v>14932</v>
          </cell>
        </row>
        <row r="157">
          <cell r="G157" t="str">
            <v>云和县浮云溪流域综合治理工程</v>
          </cell>
          <cell r="H157" t="str">
            <v>云和县浮云溪流域综合治理工程（紧水滩引水）、云和县浮云溪流域综合治理工程(黄桥头)、云和县浮云溪流域综合治理工程(将军桥至三望栏、云章下游段)、云和县浮云溪流域综合治理工程(云章段)</v>
          </cell>
          <cell r="I157">
            <v>75000</v>
          </cell>
          <cell r="J157">
            <v>27050</v>
          </cell>
          <cell r="K157" t="str">
            <v>主体工程建设</v>
          </cell>
          <cell r="L157">
            <v>11500</v>
          </cell>
          <cell r="M157" t="str">
            <v>在建</v>
          </cell>
          <cell r="N157">
            <v>5900</v>
          </cell>
        </row>
        <row r="158">
          <cell r="G158" t="str">
            <v>云和县龙泉溪治理二期工程</v>
          </cell>
          <cell r="H158" t="str">
            <v>龙泉溪治理二期</v>
          </cell>
          <cell r="I158">
            <v>9500</v>
          </cell>
          <cell r="J158">
            <v>0</v>
          </cell>
          <cell r="K158" t="str">
            <v>开工建设</v>
          </cell>
          <cell r="L158">
            <v>5000</v>
          </cell>
          <cell r="M158" t="str">
            <v>在建</v>
          </cell>
          <cell r="N158">
            <v>3500</v>
          </cell>
        </row>
        <row r="159">
          <cell r="G159" t="str">
            <v>庆元县兰溪桥水库扩建工程</v>
          </cell>
          <cell r="H159" t="str">
            <v>庆元县兰溪桥水库扩建工程</v>
          </cell>
          <cell r="I159">
            <v>191000</v>
          </cell>
          <cell r="J159">
            <v>75000</v>
          </cell>
          <cell r="K159" t="str">
            <v>主体工程建设</v>
          </cell>
          <cell r="L159">
            <v>40000</v>
          </cell>
          <cell r="M159" t="str">
            <v>在建</v>
          </cell>
          <cell r="N159">
            <v>24550</v>
          </cell>
        </row>
        <row r="160">
          <cell r="G160" t="str">
            <v>庆元县松源溪流域综合治理工程</v>
          </cell>
          <cell r="H160" t="str">
            <v>庆元县松源溪流域综合治理工程</v>
          </cell>
          <cell r="I160">
            <v>60878</v>
          </cell>
          <cell r="J160">
            <v>35620</v>
          </cell>
          <cell r="K160" t="str">
            <v>主体工程建设</v>
          </cell>
          <cell r="L160">
            <v>5000</v>
          </cell>
          <cell r="M160" t="str">
            <v>在建</v>
          </cell>
          <cell r="N160">
            <v>3300</v>
          </cell>
        </row>
        <row r="161">
          <cell r="G161" t="str">
            <v>缙云县好溪流域综合治理工程</v>
          </cell>
          <cell r="H161" t="str">
            <v>缙云县好溪流域综合治理工程</v>
          </cell>
          <cell r="I161">
            <v>152104</v>
          </cell>
          <cell r="J161">
            <v>24798</v>
          </cell>
          <cell r="K161" t="str">
            <v>主体工程建设</v>
          </cell>
          <cell r="L161">
            <v>20000</v>
          </cell>
          <cell r="M161" t="str">
            <v>在建</v>
          </cell>
          <cell r="N161">
            <v>11839</v>
          </cell>
        </row>
        <row r="162">
          <cell r="G162" t="str">
            <v>缙云县潜明水库引水工程</v>
          </cell>
          <cell r="H162" t="str">
            <v>缙云县引调水工程</v>
          </cell>
          <cell r="I162">
            <v>55181</v>
          </cell>
          <cell r="J162">
            <v>18626</v>
          </cell>
          <cell r="K162" t="str">
            <v>主体工程建设</v>
          </cell>
          <cell r="L162">
            <v>10000</v>
          </cell>
          <cell r="M162" t="str">
            <v>在建</v>
          </cell>
          <cell r="N162">
            <v>6941.8</v>
          </cell>
        </row>
        <row r="163">
          <cell r="G163" t="str">
            <v>遂昌县清水源水库工程</v>
          </cell>
          <cell r="H163" t="str">
            <v>遂昌县清水源水库工程</v>
          </cell>
          <cell r="I163">
            <v>58000</v>
          </cell>
          <cell r="J163">
            <v>47731</v>
          </cell>
          <cell r="K163" t="str">
            <v>主体工程建设</v>
          </cell>
          <cell r="L163">
            <v>8000</v>
          </cell>
          <cell r="M163" t="str">
            <v>在建</v>
          </cell>
          <cell r="N163">
            <v>5945</v>
          </cell>
        </row>
        <row r="164">
          <cell r="G164" t="str">
            <v>松阳县松阴溪流域河流综合治理项目（干流）</v>
          </cell>
          <cell r="H164" t="str">
            <v>松阳县松阴溪流域河流综合治理项目（干流）</v>
          </cell>
          <cell r="I164">
            <v>30058</v>
          </cell>
          <cell r="J164">
            <v>19520</v>
          </cell>
          <cell r="K164" t="str">
            <v>主体工程建设</v>
          </cell>
          <cell r="L164">
            <v>4500</v>
          </cell>
          <cell r="M164" t="str">
            <v>在建</v>
          </cell>
          <cell r="N164">
            <v>2965</v>
          </cell>
        </row>
        <row r="165">
          <cell r="G165" t="str">
            <v>景宁县金村水库及供水工程</v>
          </cell>
          <cell r="H165" t="str">
            <v>景宁县金村水库及供水工程</v>
          </cell>
          <cell r="I165">
            <v>57629</v>
          </cell>
          <cell r="J165">
            <v>44909</v>
          </cell>
          <cell r="K165" t="str">
            <v>主体工程建设</v>
          </cell>
          <cell r="L165">
            <v>10000</v>
          </cell>
          <cell r="M165" t="str">
            <v>在建</v>
          </cell>
          <cell r="N165">
            <v>6745</v>
          </cell>
        </row>
        <row r="166">
          <cell r="G166" t="str">
            <v>景宁县小溪流域综合治理工程（一期）</v>
          </cell>
          <cell r="H166" t="str">
            <v>景宁县小溪流域综合治理工程（一期）</v>
          </cell>
          <cell r="I166">
            <v>42440</v>
          </cell>
          <cell r="J166">
            <v>12087</v>
          </cell>
          <cell r="K166" t="str">
            <v>主体工程建设</v>
          </cell>
          <cell r="L166">
            <v>6000</v>
          </cell>
          <cell r="M166" t="str">
            <v>在建</v>
          </cell>
          <cell r="N166">
            <v>3680</v>
          </cell>
        </row>
        <row r="167">
          <cell r="G167" t="str">
            <v>钱塘江北岸秧田庙至塔山坝段海塘工程（堤脚部分）</v>
          </cell>
        </row>
        <row r="167">
          <cell r="I167">
            <v>59000</v>
          </cell>
          <cell r="J167">
            <v>0</v>
          </cell>
          <cell r="K167" t="str">
            <v>开工建设</v>
          </cell>
          <cell r="L167">
            <v>15129</v>
          </cell>
          <cell r="M167" t="str">
            <v>在建</v>
          </cell>
          <cell r="N167">
            <v>6433.26</v>
          </cell>
        </row>
        <row r="168">
          <cell r="G168" t="str">
            <v>钱塘江西江塘闻堰段海塘提标加固工程</v>
          </cell>
        </row>
        <row r="168">
          <cell r="I168">
            <v>56500</v>
          </cell>
          <cell r="J168">
            <v>0</v>
          </cell>
          <cell r="K168" t="str">
            <v>完成可研审批，新开工</v>
          </cell>
          <cell r="L168">
            <v>14865</v>
          </cell>
          <cell r="M168" t="str">
            <v>前期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114"/>
  <sheetViews>
    <sheetView view="pageBreakPreview" zoomScaleNormal="115" workbookViewId="0">
      <pane xSplit="2" ySplit="5" topLeftCell="C52" activePane="bottomRight" state="frozenSplit"/>
      <selection/>
      <selection pane="topRight"/>
      <selection pane="bottomLeft"/>
      <selection pane="bottomRight" activeCell="E127" sqref="E127"/>
    </sheetView>
  </sheetViews>
  <sheetFormatPr defaultColWidth="9" defaultRowHeight="15"/>
  <cols>
    <col min="1" max="1" width="4.625" style="85" customWidth="1"/>
    <col min="2" max="2" width="10.375" style="86" customWidth="1"/>
    <col min="3" max="3" width="8.75" style="86" customWidth="1"/>
    <col min="4" max="5" width="8.75" style="87" customWidth="1"/>
    <col min="6" max="6" width="8.125" style="87" customWidth="1"/>
    <col min="7" max="7" width="8" style="87" customWidth="1"/>
    <col min="8" max="8" width="7.5" style="87" customWidth="1"/>
    <col min="9" max="9" width="7.625" style="87" customWidth="1"/>
    <col min="10" max="10" width="7.5" style="88" customWidth="1"/>
    <col min="11" max="11" width="6.625" style="86" customWidth="1"/>
    <col min="12" max="12" width="10.5" style="89" customWidth="1"/>
    <col min="13" max="13" width="9" style="90" customWidth="1"/>
    <col min="14" max="16384" width="9" style="90"/>
  </cols>
  <sheetData>
    <row r="1" ht="21" customHeight="1" spans="1:2">
      <c r="A1" s="91" t="s">
        <v>0</v>
      </c>
      <c r="B1" s="91"/>
    </row>
    <row r="2" ht="24" spans="1:1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ht="20.25" customHeight="1" spans="1:11">
      <c r="A3" s="93" t="s">
        <v>2</v>
      </c>
      <c r="B3" s="93" t="s">
        <v>3</v>
      </c>
      <c r="C3" s="94" t="s">
        <v>4</v>
      </c>
      <c r="D3" s="95"/>
      <c r="E3" s="95"/>
      <c r="F3" s="96" t="s">
        <v>5</v>
      </c>
      <c r="G3" s="96"/>
      <c r="H3" s="96"/>
      <c r="I3" s="96"/>
      <c r="J3" s="96"/>
      <c r="K3" s="96"/>
    </row>
    <row r="4" ht="30.95" customHeight="1" spans="1:11">
      <c r="A4" s="96"/>
      <c r="B4" s="96"/>
      <c r="C4" s="93" t="s">
        <v>6</v>
      </c>
      <c r="D4" s="97" t="s">
        <v>7</v>
      </c>
      <c r="E4" s="98" t="s">
        <v>8</v>
      </c>
      <c r="F4" s="99" t="s">
        <v>9</v>
      </c>
      <c r="G4" s="99" t="s">
        <v>10</v>
      </c>
      <c r="H4" s="99" t="s">
        <v>11</v>
      </c>
      <c r="I4" s="99" t="s">
        <v>12</v>
      </c>
      <c r="J4" s="125" t="s">
        <v>13</v>
      </c>
      <c r="K4" s="125" t="s">
        <v>14</v>
      </c>
    </row>
    <row r="5" ht="28" customHeight="1" spans="1:11">
      <c r="A5" s="96"/>
      <c r="B5" s="96"/>
      <c r="C5" s="93" t="s">
        <v>15</v>
      </c>
      <c r="D5" s="100" t="s">
        <v>15</v>
      </c>
      <c r="E5" s="101"/>
      <c r="F5" s="99" t="s">
        <v>16</v>
      </c>
      <c r="G5" s="99" t="s">
        <v>16</v>
      </c>
      <c r="H5" s="99" t="s">
        <v>16</v>
      </c>
      <c r="I5" s="99" t="s">
        <v>16</v>
      </c>
      <c r="J5" s="126"/>
      <c r="K5" s="126"/>
    </row>
    <row r="6" ht="17.25" customHeight="1" spans="1:13">
      <c r="A6" s="102"/>
      <c r="B6" s="103" t="s">
        <v>17</v>
      </c>
      <c r="C6" s="103">
        <v>500</v>
      </c>
      <c r="D6" s="104">
        <v>349.9</v>
      </c>
      <c r="E6" s="105">
        <f>D6/C6</f>
        <v>0.6998</v>
      </c>
      <c r="F6" s="106">
        <f>SUM(F7:F113)/2</f>
        <v>624122.29</v>
      </c>
      <c r="G6" s="106">
        <f>SUM(G7:G113)/2</f>
        <v>149790</v>
      </c>
      <c r="H6" s="106">
        <f>SUM(H7:H113)/2</f>
        <v>375939.868</v>
      </c>
      <c r="I6" s="106">
        <f>SUM(I7:I113)/2</f>
        <v>92688.68</v>
      </c>
      <c r="J6" s="127">
        <f>H6/F6</f>
        <v>0.602349690154473</v>
      </c>
      <c r="K6" s="127">
        <f>I6/G6</f>
        <v>0.618790840510047</v>
      </c>
      <c r="L6" s="128"/>
      <c r="M6" s="129"/>
    </row>
    <row r="7" ht="17.25" customHeight="1" spans="1:13">
      <c r="A7" s="107"/>
      <c r="B7" s="108" t="s">
        <v>18</v>
      </c>
      <c r="C7" s="109">
        <v>1.5</v>
      </c>
      <c r="D7" s="110">
        <f>VLOOKUP(B7,[2]透视表!$A$5:$B$101,2,FALSE)/10000</f>
        <v>0.6433</v>
      </c>
      <c r="E7" s="111">
        <f>D7/C7</f>
        <v>0.428866666666667</v>
      </c>
      <c r="F7" s="112" t="s">
        <v>19</v>
      </c>
      <c r="G7" s="112" t="s">
        <v>19</v>
      </c>
      <c r="H7" s="112" t="s">
        <v>19</v>
      </c>
      <c r="I7" s="112" t="s">
        <v>19</v>
      </c>
      <c r="J7" s="130" t="s">
        <v>19</v>
      </c>
      <c r="K7" s="130" t="s">
        <v>19</v>
      </c>
      <c r="L7" s="128"/>
      <c r="M7" s="129"/>
    </row>
    <row r="8" ht="17.25" customHeight="1" spans="1:13">
      <c r="A8" s="113" t="s">
        <v>20</v>
      </c>
      <c r="B8" s="1" t="s">
        <v>21</v>
      </c>
      <c r="C8" s="110">
        <v>49.9</v>
      </c>
      <c r="D8" s="110">
        <f>VLOOKUP(B8,[2]透视表!$A$5:$B$101,2,FALSE)/10000</f>
        <v>36.107334</v>
      </c>
      <c r="E8" s="111">
        <f>D8/C8</f>
        <v>0.723593867735471</v>
      </c>
      <c r="F8" s="114">
        <f>VLOOKUP(B8,[3]透视表!$A$7:$G$93,2,FALSE)</f>
        <v>45308</v>
      </c>
      <c r="G8" s="114">
        <f>VLOOKUP(B8,[3]透视表!$A$7:$G$93,3,FALSE)</f>
        <v>15141</v>
      </c>
      <c r="H8" s="114">
        <f>VLOOKUP(B8,[3]透视表!$A$7:$G$93,4,FALSE)</f>
        <v>34425</v>
      </c>
      <c r="I8" s="114">
        <f>VLOOKUP(B8,[3]透视表!$A$7:$G$93,5,FALSE)</f>
        <v>13749</v>
      </c>
      <c r="J8" s="130">
        <f>H8/F8</f>
        <v>0.759799593890704</v>
      </c>
      <c r="K8" s="130">
        <f>I8/G8</f>
        <v>0.908064196552407</v>
      </c>
      <c r="L8" s="128"/>
      <c r="M8" s="129"/>
    </row>
    <row r="9" ht="17.25" customHeight="1" spans="1:13">
      <c r="A9" s="102">
        <v>1</v>
      </c>
      <c r="B9" s="115" t="s">
        <v>22</v>
      </c>
      <c r="C9" s="116">
        <v>7.8</v>
      </c>
      <c r="D9" s="117">
        <f>VLOOKUP(B9,[2]透视表!$A$5:$B$101,2,FALSE)/10000</f>
        <v>5.131997</v>
      </c>
      <c r="E9" s="118">
        <f>D9/C9</f>
        <v>0.657948333333333</v>
      </c>
      <c r="F9" s="119">
        <f>VLOOKUP(B9,[3]透视表!$A$7:$G$93,2,FALSE)</f>
        <v>20101</v>
      </c>
      <c r="G9" s="119">
        <f>VLOOKUP(B9,[3]透视表!$A$7:$G$93,3,FALSE)</f>
        <v>6455</v>
      </c>
      <c r="H9" s="119">
        <f>VLOOKUP(B9,[3]透视表!$A$7:$G$93,4,FALSE)</f>
        <v>17250</v>
      </c>
      <c r="I9" s="119">
        <f>VLOOKUP(B9,[3]透视表!$A$7:$G$93,5,FALSE)</f>
        <v>6040</v>
      </c>
      <c r="J9" s="131">
        <f t="shared" ref="J9:J40" si="0">H9/F9</f>
        <v>0.858166260385056</v>
      </c>
      <c r="K9" s="131">
        <f t="shared" ref="K9:K40" si="1">I9/G9</f>
        <v>0.935708752904725</v>
      </c>
      <c r="L9" s="128"/>
      <c r="M9" s="129"/>
    </row>
    <row r="10" s="84" customFormat="1" ht="17.25" customHeight="1" spans="1:13">
      <c r="A10" s="102">
        <v>2</v>
      </c>
      <c r="B10" s="120" t="s">
        <v>23</v>
      </c>
      <c r="C10" s="117">
        <v>6.5</v>
      </c>
      <c r="D10" s="117">
        <f>VLOOKUP(B10,[2]透视表!$A$5:$B$101,2,FALSE)/10000</f>
        <v>4.473498</v>
      </c>
      <c r="E10" s="118">
        <f t="shared" ref="E10:E18" si="2">D10/C10</f>
        <v>0.688230461538462</v>
      </c>
      <c r="F10" s="119">
        <f>VLOOKUP(B10,[3]透视表!$A$7:$G$93,2,FALSE)</f>
        <v>403</v>
      </c>
      <c r="G10" s="119">
        <f>VLOOKUP(B10,[3]透视表!$A$7:$G$93,3,FALSE)</f>
        <v>80</v>
      </c>
      <c r="H10" s="119">
        <f>VLOOKUP(B10,[3]透视表!$A$7:$G$93,4,FALSE)</f>
        <v>403</v>
      </c>
      <c r="I10" s="119">
        <f>VLOOKUP(B10,[3]透视表!$A$7:$G$93,5,FALSE)</f>
        <v>80</v>
      </c>
      <c r="J10" s="131">
        <f t="shared" si="0"/>
        <v>1</v>
      </c>
      <c r="K10" s="131">
        <f t="shared" si="1"/>
        <v>1</v>
      </c>
      <c r="L10" s="128"/>
      <c r="M10" s="129"/>
    </row>
    <row r="11" s="84" customFormat="1" ht="17.25" customHeight="1" spans="1:13">
      <c r="A11" s="121">
        <v>3</v>
      </c>
      <c r="B11" s="120" t="s">
        <v>24</v>
      </c>
      <c r="C11" s="117">
        <v>6.8</v>
      </c>
      <c r="D11" s="117">
        <f>VLOOKUP(B11,[2]透视表!$A$5:$B$101,2,FALSE)/10000</f>
        <v>5.659</v>
      </c>
      <c r="E11" s="118">
        <f t="shared" si="2"/>
        <v>0.832205882352941</v>
      </c>
      <c r="F11" s="119">
        <f>VLOOKUP(B11,[3]透视表!$A$7:$G$93,2,FALSE)</f>
        <v>180</v>
      </c>
      <c r="G11" s="119">
        <f>VLOOKUP(B11,[3]透视表!$A$7:$G$93,3,FALSE)</f>
        <v>90</v>
      </c>
      <c r="H11" s="119">
        <f>VLOOKUP(B11,[3]透视表!$A$7:$G$93,4,FALSE)</f>
        <v>150</v>
      </c>
      <c r="I11" s="119">
        <f>VLOOKUP(B11,[3]透视表!$A$7:$G$93,5,FALSE)</f>
        <v>90</v>
      </c>
      <c r="J11" s="131">
        <f t="shared" si="0"/>
        <v>0.833333333333333</v>
      </c>
      <c r="K11" s="131">
        <f t="shared" si="1"/>
        <v>1</v>
      </c>
      <c r="L11" s="132"/>
      <c r="M11" s="133"/>
    </row>
    <row r="12" s="84" customFormat="1" ht="17.25" customHeight="1" spans="1:13">
      <c r="A12" s="121">
        <v>4</v>
      </c>
      <c r="B12" s="121" t="s">
        <v>25</v>
      </c>
      <c r="C12" s="117">
        <v>10.5</v>
      </c>
      <c r="D12" s="117">
        <f>VLOOKUP(B12,[2]透视表!$A$5:$B$101,2,FALSE)/10000</f>
        <v>9.2762</v>
      </c>
      <c r="E12" s="118">
        <f t="shared" si="2"/>
        <v>0.883447619047619</v>
      </c>
      <c r="F12" s="119">
        <f>VLOOKUP(B12,[3]透视表!$A$7:$G$93,2,FALSE)</f>
        <v>509</v>
      </c>
      <c r="G12" s="119">
        <f>VLOOKUP(B12,[3]透视表!$A$7:$G$93,3,FALSE)</f>
        <v>157</v>
      </c>
      <c r="H12" s="119">
        <f>VLOOKUP(B12,[3]透视表!$A$7:$G$93,4,FALSE)</f>
        <v>377</v>
      </c>
      <c r="I12" s="119">
        <f>VLOOKUP(B12,[3]透视表!$A$7:$G$93,5,FALSE)</f>
        <v>90</v>
      </c>
      <c r="J12" s="131">
        <f t="shared" si="0"/>
        <v>0.740667976424361</v>
      </c>
      <c r="K12" s="131">
        <f t="shared" si="1"/>
        <v>0.573248407643312</v>
      </c>
      <c r="L12" s="132"/>
      <c r="M12" s="133"/>
    </row>
    <row r="13" ht="17.25" customHeight="1" spans="1:13">
      <c r="A13" s="102">
        <v>5</v>
      </c>
      <c r="B13" s="102" t="s">
        <v>26</v>
      </c>
      <c r="C13" s="116">
        <v>4.3</v>
      </c>
      <c r="D13" s="117">
        <f>VLOOKUP(B13,[2]透视表!$A$5:$B$101,2,FALSE)/10000</f>
        <v>2.3818</v>
      </c>
      <c r="E13" s="118">
        <f t="shared" si="2"/>
        <v>0.553906976744186</v>
      </c>
      <c r="F13" s="119">
        <f>VLOOKUP(B13,[3]透视表!$A$7:$G$93,2,FALSE)</f>
        <v>100</v>
      </c>
      <c r="G13" s="119">
        <f>VLOOKUP(B13,[3]透视表!$A$7:$G$93,3,FALSE)</f>
        <v>60</v>
      </c>
      <c r="H13" s="119">
        <f>VLOOKUP(B13,[3]透视表!$A$7:$G$93,4,FALSE)</f>
        <v>100</v>
      </c>
      <c r="I13" s="119">
        <f>VLOOKUP(B13,[3]透视表!$A$7:$G$93,5,FALSE)</f>
        <v>60</v>
      </c>
      <c r="J13" s="131">
        <f t="shared" si="0"/>
        <v>1</v>
      </c>
      <c r="K13" s="131">
        <f t="shared" si="1"/>
        <v>1</v>
      </c>
      <c r="L13" s="128"/>
      <c r="M13" s="129"/>
    </row>
    <row r="14" ht="17.25" customHeight="1" spans="1:13">
      <c r="A14" s="102">
        <v>6</v>
      </c>
      <c r="B14" s="102" t="s">
        <v>27</v>
      </c>
      <c r="C14" s="116">
        <v>4.6</v>
      </c>
      <c r="D14" s="117">
        <f>VLOOKUP(B14,[2]透视表!$A$5:$B$101,2,FALSE)/10000</f>
        <v>3.227039</v>
      </c>
      <c r="E14" s="118">
        <f t="shared" si="2"/>
        <v>0.701530217391304</v>
      </c>
      <c r="F14" s="119">
        <f>VLOOKUP(B14,[3]透视表!$A$7:$G$93,2,FALSE)</f>
        <v>6415</v>
      </c>
      <c r="G14" s="119">
        <f>VLOOKUP(B14,[3]透视表!$A$7:$G$93,3,FALSE)</f>
        <v>1865</v>
      </c>
      <c r="H14" s="119">
        <f>VLOOKUP(B14,[3]透视表!$A$7:$G$93,4,FALSE)</f>
        <v>4845</v>
      </c>
      <c r="I14" s="119">
        <f>VLOOKUP(B14,[3]透视表!$A$7:$G$93,5,FALSE)</f>
        <v>1555</v>
      </c>
      <c r="J14" s="131">
        <f t="shared" si="0"/>
        <v>0.755261106780982</v>
      </c>
      <c r="K14" s="131">
        <f t="shared" si="1"/>
        <v>0.833780160857909</v>
      </c>
      <c r="L14" s="128"/>
      <c r="M14" s="129"/>
    </row>
    <row r="15" ht="17.25" customHeight="1" spans="1:13">
      <c r="A15" s="102">
        <v>7</v>
      </c>
      <c r="B15" s="102" t="s">
        <v>28</v>
      </c>
      <c r="C15" s="116">
        <v>6.1</v>
      </c>
      <c r="D15" s="117">
        <f>VLOOKUP(B15,[2]透视表!$A$5:$B$101,2,FALSE)/10000</f>
        <v>3.7579</v>
      </c>
      <c r="E15" s="118">
        <f t="shared" si="2"/>
        <v>0.616049180327869</v>
      </c>
      <c r="F15" s="119">
        <f>VLOOKUP(B15,[3]透视表!$A$7:$G$93,2,FALSE)</f>
        <v>13054</v>
      </c>
      <c r="G15" s="119">
        <f>VLOOKUP(B15,[3]透视表!$A$7:$G$93,3,FALSE)</f>
        <v>4874</v>
      </c>
      <c r="H15" s="119">
        <f>VLOOKUP(B15,[3]透视表!$A$7:$G$93,4,FALSE)</f>
        <v>8178</v>
      </c>
      <c r="I15" s="119">
        <f>VLOOKUP(B15,[3]透视表!$A$7:$G$93,5,FALSE)</f>
        <v>4854</v>
      </c>
      <c r="J15" s="131">
        <f t="shared" si="0"/>
        <v>0.626474643787345</v>
      </c>
      <c r="K15" s="131">
        <f t="shared" si="1"/>
        <v>0.995896594173164</v>
      </c>
      <c r="L15" s="128"/>
      <c r="M15" s="129"/>
    </row>
    <row r="16" ht="17.25" customHeight="1" spans="1:13">
      <c r="A16" s="102">
        <v>8</v>
      </c>
      <c r="B16" s="102" t="s">
        <v>29</v>
      </c>
      <c r="C16" s="116">
        <v>3.2</v>
      </c>
      <c r="D16" s="117">
        <f>VLOOKUP(B16,[2]透视表!$A$5:$B$101,2,FALSE)/10000</f>
        <v>2.1999</v>
      </c>
      <c r="E16" s="118">
        <f t="shared" si="2"/>
        <v>0.68746875</v>
      </c>
      <c r="F16" s="119">
        <f>VLOOKUP(B16,[3]透视表!$A$7:$G$93,2,FALSE)</f>
        <v>4546</v>
      </c>
      <c r="G16" s="119">
        <f>VLOOKUP(B16,[3]透视表!$A$7:$G$93,3,FALSE)</f>
        <v>1560</v>
      </c>
      <c r="H16" s="119">
        <f>VLOOKUP(B16,[3]透视表!$A$7:$G$93,4,FALSE)</f>
        <v>3122</v>
      </c>
      <c r="I16" s="119">
        <f>VLOOKUP(B16,[3]透视表!$A$7:$G$93,5,FALSE)</f>
        <v>980</v>
      </c>
      <c r="J16" s="131">
        <f t="shared" si="0"/>
        <v>0.686757589089309</v>
      </c>
      <c r="K16" s="131">
        <f t="shared" si="1"/>
        <v>0.628205128205128</v>
      </c>
      <c r="L16" s="128"/>
      <c r="M16" s="129"/>
    </row>
    <row r="17" ht="17.25" customHeight="1" spans="1:13">
      <c r="A17" s="122" t="s">
        <v>30</v>
      </c>
      <c r="B17" s="1" t="s">
        <v>31</v>
      </c>
      <c r="C17" s="110">
        <v>100</v>
      </c>
      <c r="D17" s="110">
        <f>VLOOKUP(B17,'[4]6月'!$A$4:$E$15,5,FALSE)/10000</f>
        <v>75.388</v>
      </c>
      <c r="E17" s="111">
        <f t="shared" si="2"/>
        <v>0.75388</v>
      </c>
      <c r="F17" s="123" t="s">
        <v>19</v>
      </c>
      <c r="G17" s="123" t="s">
        <v>19</v>
      </c>
      <c r="H17" s="123" t="s">
        <v>19</v>
      </c>
      <c r="I17" s="123" t="s">
        <v>19</v>
      </c>
      <c r="J17" s="134" t="s">
        <v>19</v>
      </c>
      <c r="K17" s="134" t="s">
        <v>19</v>
      </c>
      <c r="L17" s="128"/>
      <c r="M17" s="129"/>
    </row>
    <row r="18" ht="17.25" customHeight="1" spans="1:13">
      <c r="A18" s="102">
        <v>9</v>
      </c>
      <c r="B18" s="102" t="s">
        <v>32</v>
      </c>
      <c r="C18" s="116">
        <v>21.5</v>
      </c>
      <c r="D18" s="117">
        <f>222278/10000</f>
        <v>22.2278</v>
      </c>
      <c r="E18" s="118">
        <f t="shared" si="2"/>
        <v>1.0338511627907</v>
      </c>
      <c r="F18" s="119" t="s">
        <v>19</v>
      </c>
      <c r="G18" s="119" t="s">
        <v>19</v>
      </c>
      <c r="H18" s="119" t="s">
        <v>19</v>
      </c>
      <c r="I18" s="119" t="s">
        <v>19</v>
      </c>
      <c r="J18" s="131" t="s">
        <v>19</v>
      </c>
      <c r="K18" s="131" t="s">
        <v>19</v>
      </c>
      <c r="L18" s="128"/>
      <c r="M18" s="129"/>
    </row>
    <row r="19" ht="17.25" customHeight="1" spans="1:13">
      <c r="A19" s="102">
        <v>10</v>
      </c>
      <c r="B19" s="115" t="s">
        <v>33</v>
      </c>
      <c r="C19" s="116">
        <v>8.4</v>
      </c>
      <c r="D19" s="117">
        <f>VLOOKUP(B19,'[4]6月'!$A$4:$E$15,5,FALSE)/10000</f>
        <v>4.9134</v>
      </c>
      <c r="E19" s="118">
        <f t="shared" ref="E19:E30" si="3">D19/C19</f>
        <v>0.584928571428571</v>
      </c>
      <c r="F19" s="119" t="s">
        <v>19</v>
      </c>
      <c r="G19" s="119" t="s">
        <v>19</v>
      </c>
      <c r="H19" s="119" t="s">
        <v>19</v>
      </c>
      <c r="I19" s="119" t="s">
        <v>19</v>
      </c>
      <c r="J19" s="131" t="s">
        <v>19</v>
      </c>
      <c r="K19" s="131" t="s">
        <v>19</v>
      </c>
      <c r="L19" s="128"/>
      <c r="M19" s="129"/>
    </row>
    <row r="20" ht="17.25" customHeight="1" spans="1:13">
      <c r="A20" s="102">
        <v>11</v>
      </c>
      <c r="B20" s="115" t="s">
        <v>34</v>
      </c>
      <c r="C20" s="116">
        <v>3.1</v>
      </c>
      <c r="D20" s="117">
        <f>VLOOKUP(B20,'[4]6月'!$A$4:$E$15,5,FALSE)/10000</f>
        <v>1.8835</v>
      </c>
      <c r="E20" s="118">
        <f t="shared" si="3"/>
        <v>0.60758064516129</v>
      </c>
      <c r="F20" s="119" t="s">
        <v>19</v>
      </c>
      <c r="G20" s="119" t="s">
        <v>19</v>
      </c>
      <c r="H20" s="119" t="s">
        <v>19</v>
      </c>
      <c r="I20" s="119" t="s">
        <v>19</v>
      </c>
      <c r="J20" s="131" t="s">
        <v>19</v>
      </c>
      <c r="K20" s="131" t="s">
        <v>19</v>
      </c>
      <c r="L20" s="128"/>
      <c r="M20" s="129"/>
    </row>
    <row r="21" ht="17.25" customHeight="1" spans="1:13">
      <c r="A21" s="102">
        <v>12</v>
      </c>
      <c r="B21" s="115" t="s">
        <v>35</v>
      </c>
      <c r="C21" s="116">
        <v>3.4</v>
      </c>
      <c r="D21" s="117">
        <f>VLOOKUP(B21,'[4]6月'!$A$4:$E$15,5,FALSE)/10000</f>
        <v>1.9194</v>
      </c>
      <c r="E21" s="118">
        <f t="shared" si="3"/>
        <v>0.564529411764706</v>
      </c>
      <c r="F21" s="119" t="s">
        <v>19</v>
      </c>
      <c r="G21" s="119" t="s">
        <v>19</v>
      </c>
      <c r="H21" s="119" t="s">
        <v>19</v>
      </c>
      <c r="I21" s="119" t="s">
        <v>19</v>
      </c>
      <c r="J21" s="131" t="s">
        <v>19</v>
      </c>
      <c r="K21" s="131" t="s">
        <v>19</v>
      </c>
      <c r="L21" s="128"/>
      <c r="M21" s="129"/>
    </row>
    <row r="22" ht="17.25" customHeight="1" spans="1:13">
      <c r="A22" s="102">
        <v>13</v>
      </c>
      <c r="B22" s="115" t="s">
        <v>36</v>
      </c>
      <c r="C22" s="116">
        <v>7.7</v>
      </c>
      <c r="D22" s="117">
        <f>VLOOKUP(B22,'[4]6月'!$A$4:$E$15,5,FALSE)/10000</f>
        <v>4.3892</v>
      </c>
      <c r="E22" s="118">
        <f t="shared" si="3"/>
        <v>0.570025974025974</v>
      </c>
      <c r="F22" s="119" t="s">
        <v>19</v>
      </c>
      <c r="G22" s="119" t="s">
        <v>19</v>
      </c>
      <c r="H22" s="119" t="s">
        <v>19</v>
      </c>
      <c r="I22" s="119" t="s">
        <v>19</v>
      </c>
      <c r="J22" s="131" t="s">
        <v>19</v>
      </c>
      <c r="K22" s="131" t="s">
        <v>19</v>
      </c>
      <c r="L22" s="128"/>
      <c r="M22" s="129"/>
    </row>
    <row r="23" ht="17.25" customHeight="1" spans="1:13">
      <c r="A23" s="102">
        <v>14</v>
      </c>
      <c r="B23" s="115" t="s">
        <v>37</v>
      </c>
      <c r="C23" s="116">
        <v>5.6</v>
      </c>
      <c r="D23" s="117">
        <f>VLOOKUP(B23,'[4]6月'!$A$4:$E$15,5,FALSE)/10000</f>
        <v>3.5453</v>
      </c>
      <c r="E23" s="118">
        <f t="shared" si="3"/>
        <v>0.633089285714286</v>
      </c>
      <c r="F23" s="119" t="s">
        <v>19</v>
      </c>
      <c r="G23" s="119" t="s">
        <v>19</v>
      </c>
      <c r="H23" s="119" t="s">
        <v>19</v>
      </c>
      <c r="I23" s="119" t="s">
        <v>19</v>
      </c>
      <c r="J23" s="131" t="s">
        <v>19</v>
      </c>
      <c r="K23" s="131" t="s">
        <v>19</v>
      </c>
      <c r="L23" s="128"/>
      <c r="M23" s="129"/>
    </row>
    <row r="24" ht="17.25" customHeight="1" spans="1:13">
      <c r="A24" s="102">
        <v>15</v>
      </c>
      <c r="B24" s="115" t="s">
        <v>38</v>
      </c>
      <c r="C24" s="116">
        <v>21.3</v>
      </c>
      <c r="D24" s="117">
        <f>VLOOKUP(B24,'[4]6月'!$A$4:$E$15,5,FALSE)/10000</f>
        <v>13.4043</v>
      </c>
      <c r="E24" s="118">
        <f t="shared" si="3"/>
        <v>0.62930985915493</v>
      </c>
      <c r="F24" s="119" t="s">
        <v>19</v>
      </c>
      <c r="G24" s="119" t="s">
        <v>19</v>
      </c>
      <c r="H24" s="119" t="s">
        <v>19</v>
      </c>
      <c r="I24" s="119" t="s">
        <v>19</v>
      </c>
      <c r="J24" s="131" t="s">
        <v>19</v>
      </c>
      <c r="K24" s="131" t="s">
        <v>19</v>
      </c>
      <c r="L24" s="128"/>
      <c r="M24" s="129"/>
    </row>
    <row r="25" ht="17.25" customHeight="1" spans="1:13">
      <c r="A25" s="121">
        <v>16</v>
      </c>
      <c r="B25" s="102" t="s">
        <v>39</v>
      </c>
      <c r="C25" s="116">
        <v>8</v>
      </c>
      <c r="D25" s="117">
        <f>VLOOKUP(B25,'[4]6月'!$A$4:$E$15,5,FALSE)/10000</f>
        <v>7.6556</v>
      </c>
      <c r="E25" s="118">
        <f t="shared" si="3"/>
        <v>0.95695</v>
      </c>
      <c r="F25" s="119" t="s">
        <v>19</v>
      </c>
      <c r="G25" s="119" t="s">
        <v>19</v>
      </c>
      <c r="H25" s="119" t="s">
        <v>19</v>
      </c>
      <c r="I25" s="119" t="s">
        <v>19</v>
      </c>
      <c r="J25" s="131" t="s">
        <v>19</v>
      </c>
      <c r="K25" s="131" t="s">
        <v>19</v>
      </c>
      <c r="L25" s="128"/>
      <c r="M25" s="129"/>
    </row>
    <row r="26" ht="17.25" customHeight="1" spans="1:13">
      <c r="A26" s="121">
        <v>17</v>
      </c>
      <c r="B26" s="102" t="s">
        <v>40</v>
      </c>
      <c r="C26" s="116">
        <v>7.5</v>
      </c>
      <c r="D26" s="117">
        <f>VLOOKUP(B26,'[4]6月'!$A$4:$E$15,5,FALSE)/10000</f>
        <v>5.9548</v>
      </c>
      <c r="E26" s="118">
        <f t="shared" si="3"/>
        <v>0.793973333333333</v>
      </c>
      <c r="F26" s="119" t="s">
        <v>19</v>
      </c>
      <c r="G26" s="119" t="s">
        <v>19</v>
      </c>
      <c r="H26" s="119" t="s">
        <v>19</v>
      </c>
      <c r="I26" s="119" t="s">
        <v>19</v>
      </c>
      <c r="J26" s="131" t="s">
        <v>19</v>
      </c>
      <c r="K26" s="131" t="s">
        <v>19</v>
      </c>
      <c r="L26" s="128"/>
      <c r="M26" s="129"/>
    </row>
    <row r="27" ht="17.25" customHeight="1" spans="1:13">
      <c r="A27" s="121">
        <v>18</v>
      </c>
      <c r="B27" s="102" t="s">
        <v>41</v>
      </c>
      <c r="C27" s="116">
        <v>10.5</v>
      </c>
      <c r="D27" s="117">
        <f>VLOOKUP(B27,'[4]6月'!$A$4:$E$15,5,FALSE)/10000</f>
        <v>7.0406</v>
      </c>
      <c r="E27" s="118">
        <f t="shared" si="3"/>
        <v>0.670533333333333</v>
      </c>
      <c r="F27" s="119" t="s">
        <v>19</v>
      </c>
      <c r="G27" s="119" t="s">
        <v>19</v>
      </c>
      <c r="H27" s="119" t="s">
        <v>19</v>
      </c>
      <c r="I27" s="119" t="s">
        <v>19</v>
      </c>
      <c r="J27" s="131" t="s">
        <v>19</v>
      </c>
      <c r="K27" s="131" t="s">
        <v>19</v>
      </c>
      <c r="L27" s="128"/>
      <c r="M27" s="129"/>
    </row>
    <row r="28" ht="17.25" customHeight="1" spans="1:13">
      <c r="A28" s="102">
        <v>19</v>
      </c>
      <c r="B28" s="102" t="s">
        <v>42</v>
      </c>
      <c r="C28" s="116">
        <v>3</v>
      </c>
      <c r="D28" s="117">
        <f>VLOOKUP(B28,'[4]6月'!$A$4:$E$15,5,FALSE)/10000</f>
        <v>2.4541</v>
      </c>
      <c r="E28" s="118">
        <f t="shared" si="3"/>
        <v>0.818033333333333</v>
      </c>
      <c r="F28" s="119" t="s">
        <v>19</v>
      </c>
      <c r="G28" s="119" t="s">
        <v>19</v>
      </c>
      <c r="H28" s="119" t="s">
        <v>19</v>
      </c>
      <c r="I28" s="119" t="s">
        <v>19</v>
      </c>
      <c r="J28" s="131" t="s">
        <v>19</v>
      </c>
      <c r="K28" s="131" t="s">
        <v>19</v>
      </c>
      <c r="L28" s="128"/>
      <c r="M28" s="129"/>
    </row>
    <row r="29" ht="17.25" customHeight="1" spans="1:13">
      <c r="A29" s="122" t="s">
        <v>43</v>
      </c>
      <c r="B29" s="1" t="s">
        <v>44</v>
      </c>
      <c r="C29" s="110">
        <v>70</v>
      </c>
      <c r="D29" s="110">
        <f>VLOOKUP(B29,[2]透视表!$A$5:$B$101,2,FALSE)/10000</f>
        <v>47.894024</v>
      </c>
      <c r="E29" s="111">
        <f t="shared" si="3"/>
        <v>0.684200342857143</v>
      </c>
      <c r="F29" s="114">
        <f>VLOOKUP(B29,[3]透视表!$A$7:$G$93,2,FALSE)</f>
        <v>15622</v>
      </c>
      <c r="G29" s="114">
        <f>VLOOKUP(B29,[3]透视表!$A$7:$G$93,3,FALSE)</f>
        <v>4762</v>
      </c>
      <c r="H29" s="114">
        <f>VLOOKUP(B29,[3]透视表!$A$7:$G$93,4,FALSE)</f>
        <v>8847</v>
      </c>
      <c r="I29" s="114">
        <f>VLOOKUP(B29,[3]透视表!$A$7:$G$93,5,FALSE)</f>
        <v>4370</v>
      </c>
      <c r="J29" s="130">
        <f t="shared" si="0"/>
        <v>0.5663167328127</v>
      </c>
      <c r="K29" s="130">
        <f t="shared" si="1"/>
        <v>0.917681646367073</v>
      </c>
      <c r="L29" s="128"/>
      <c r="M29" s="129"/>
    </row>
    <row r="30" ht="17.25" customHeight="1" spans="1:13">
      <c r="A30" s="102">
        <v>20</v>
      </c>
      <c r="B30" s="102" t="s">
        <v>45</v>
      </c>
      <c r="C30" s="116">
        <v>9.6</v>
      </c>
      <c r="D30" s="117">
        <f>VLOOKUP(B30,[2]透视表!$A$5:$B$101,2,FALSE)/10000</f>
        <v>4.005</v>
      </c>
      <c r="E30" s="118">
        <f t="shared" si="3"/>
        <v>0.4171875</v>
      </c>
      <c r="F30" s="119" t="s">
        <v>19</v>
      </c>
      <c r="G30" s="119" t="s">
        <v>19</v>
      </c>
      <c r="H30" s="119" t="s">
        <v>19</v>
      </c>
      <c r="I30" s="119" t="s">
        <v>19</v>
      </c>
      <c r="J30" s="131" t="s">
        <v>19</v>
      </c>
      <c r="K30" s="131" t="s">
        <v>19</v>
      </c>
      <c r="L30" s="128"/>
      <c r="M30" s="129"/>
    </row>
    <row r="31" ht="17.25" customHeight="1" spans="1:13">
      <c r="A31" s="102">
        <v>21</v>
      </c>
      <c r="B31" s="102" t="s">
        <v>46</v>
      </c>
      <c r="C31" s="116">
        <v>3</v>
      </c>
      <c r="D31" s="117">
        <f>VLOOKUP(B31,[2]透视表!$A$5:$B$101,2,FALSE)/10000</f>
        <v>3.1507</v>
      </c>
      <c r="E31" s="118">
        <f t="shared" ref="E31:E44" si="4">D31/C31</f>
        <v>1.05023333333333</v>
      </c>
      <c r="F31" s="119">
        <f>VLOOKUP(B31,[3]透视表!$A$7:$G$93,2,FALSE)</f>
        <v>50</v>
      </c>
      <c r="G31" s="119">
        <f>VLOOKUP(B31,[3]透视表!$A$7:$G$93,3,FALSE)</f>
        <v>30</v>
      </c>
      <c r="H31" s="119">
        <f>VLOOKUP(B31,[3]透视表!$A$7:$G$93,4,FALSE)</f>
        <v>20</v>
      </c>
      <c r="I31" s="119">
        <f>VLOOKUP(B31,[3]透视表!$A$7:$G$93,5,FALSE)</f>
        <v>15</v>
      </c>
      <c r="J31" s="131">
        <f t="shared" si="0"/>
        <v>0.4</v>
      </c>
      <c r="K31" s="131">
        <f t="shared" si="1"/>
        <v>0.5</v>
      </c>
      <c r="L31" s="128"/>
      <c r="M31" s="129"/>
    </row>
    <row r="32" s="84" customFormat="1" ht="17.25" customHeight="1" spans="1:13">
      <c r="A32" s="121">
        <v>22</v>
      </c>
      <c r="B32" s="121" t="s">
        <v>47</v>
      </c>
      <c r="C32" s="117">
        <v>8</v>
      </c>
      <c r="D32" s="117">
        <f>VLOOKUP(B32,[2]透视表!$A$5:$B$101,2,FALSE)/10000</f>
        <v>2.994306</v>
      </c>
      <c r="E32" s="118">
        <f t="shared" si="4"/>
        <v>0.37428825</v>
      </c>
      <c r="F32" s="119">
        <f>VLOOKUP(B32,[3]透视表!$A$7:$G$93,2,FALSE)</f>
        <v>91</v>
      </c>
      <c r="G32" s="119">
        <f>VLOOKUP(B32,[3]透视表!$A$7:$G$93,3,FALSE)</f>
        <v>40</v>
      </c>
      <c r="H32" s="119">
        <f>VLOOKUP(B32,[3]透视表!$A$7:$G$93,4,FALSE)</f>
        <v>40</v>
      </c>
      <c r="I32" s="119">
        <f>VLOOKUP(B32,[3]透视表!$A$7:$G$93,5,FALSE)</f>
        <v>40</v>
      </c>
      <c r="J32" s="131">
        <f t="shared" si="0"/>
        <v>0.43956043956044</v>
      </c>
      <c r="K32" s="131">
        <f t="shared" si="1"/>
        <v>1</v>
      </c>
      <c r="L32" s="132"/>
      <c r="M32" s="133"/>
    </row>
    <row r="33" s="84" customFormat="1" ht="17.25" customHeight="1" spans="1:13">
      <c r="A33" s="121">
        <v>23</v>
      </c>
      <c r="B33" s="121" t="s">
        <v>48</v>
      </c>
      <c r="C33" s="117">
        <v>2.5</v>
      </c>
      <c r="D33" s="117">
        <f>VLOOKUP(B33,[2]透视表!$A$5:$B$101,2,FALSE)/10000</f>
        <v>1.84422</v>
      </c>
      <c r="E33" s="118">
        <f t="shared" si="4"/>
        <v>0.737688</v>
      </c>
      <c r="F33" s="119">
        <f>VLOOKUP(B33,[3]透视表!$A$7:$G$93,2,FALSE)</f>
        <v>30</v>
      </c>
      <c r="G33" s="119">
        <f>VLOOKUP(B33,[3]透视表!$A$7:$G$93,3,FALSE)</f>
        <v>30</v>
      </c>
      <c r="H33" s="119">
        <f>VLOOKUP(B33,[3]透视表!$A$7:$G$93,4,FALSE)</f>
        <v>10</v>
      </c>
      <c r="I33" s="119">
        <f>VLOOKUP(B33,[3]透视表!$A$7:$G$93,5,FALSE)</f>
        <v>10</v>
      </c>
      <c r="J33" s="131">
        <f t="shared" si="0"/>
        <v>0.333333333333333</v>
      </c>
      <c r="K33" s="131">
        <f t="shared" si="1"/>
        <v>0.333333333333333</v>
      </c>
      <c r="L33" s="132"/>
      <c r="M33" s="133"/>
    </row>
    <row r="34" s="84" customFormat="1" ht="17.25" customHeight="1" spans="1:13">
      <c r="A34" s="121">
        <v>24</v>
      </c>
      <c r="B34" s="121" t="s">
        <v>49</v>
      </c>
      <c r="C34" s="117">
        <v>2</v>
      </c>
      <c r="D34" s="117">
        <f>VLOOKUP(B34,[2]透视表!$A$5:$B$101,2,FALSE)/10000</f>
        <v>1.40927</v>
      </c>
      <c r="E34" s="118">
        <f t="shared" si="4"/>
        <v>0.704635</v>
      </c>
      <c r="F34" s="119">
        <f>VLOOKUP(B34,[3]透视表!$A$7:$G$93,2,FALSE)</f>
        <v>500</v>
      </c>
      <c r="G34" s="119">
        <f>VLOOKUP(B34,[3]透视表!$A$7:$G$93,3,FALSE)</f>
        <v>230</v>
      </c>
      <c r="H34" s="119">
        <f>VLOOKUP(B34,[3]透视表!$A$7:$G$93,4,FALSE)</f>
        <v>115</v>
      </c>
      <c r="I34" s="119">
        <f>VLOOKUP(B34,[3]透视表!$A$7:$G$93,5,FALSE)</f>
        <v>100</v>
      </c>
      <c r="J34" s="131">
        <f t="shared" si="0"/>
        <v>0.23</v>
      </c>
      <c r="K34" s="131">
        <f t="shared" si="1"/>
        <v>0.434782608695652</v>
      </c>
      <c r="L34" s="132"/>
      <c r="M34" s="133"/>
    </row>
    <row r="35" s="84" customFormat="1" ht="17.25" customHeight="1" spans="1:13">
      <c r="A35" s="121">
        <v>25</v>
      </c>
      <c r="B35" s="121" t="s">
        <v>50</v>
      </c>
      <c r="C35" s="117">
        <v>6.1</v>
      </c>
      <c r="D35" s="117">
        <f>VLOOKUP(B35,[2]透视表!$A$5:$B$101,2,FALSE)/10000</f>
        <v>5.1313</v>
      </c>
      <c r="E35" s="118">
        <f t="shared" si="4"/>
        <v>0.841196721311475</v>
      </c>
      <c r="F35" s="119">
        <f>VLOOKUP(B35,[3]透视表!$A$7:$G$93,2,FALSE)</f>
        <v>70</v>
      </c>
      <c r="G35" s="119">
        <f>VLOOKUP(B35,[3]透视表!$A$7:$G$93,3,FALSE)</f>
        <v>70</v>
      </c>
      <c r="H35" s="119">
        <f>VLOOKUP(B35,[3]透视表!$A$7:$G$93,4,FALSE)</f>
        <v>70</v>
      </c>
      <c r="I35" s="119">
        <f>VLOOKUP(B35,[3]透视表!$A$7:$G$93,5,FALSE)</f>
        <v>70</v>
      </c>
      <c r="J35" s="131">
        <f t="shared" si="0"/>
        <v>1</v>
      </c>
      <c r="K35" s="131">
        <f t="shared" si="1"/>
        <v>1</v>
      </c>
      <c r="L35" s="132"/>
      <c r="M35" s="133"/>
    </row>
    <row r="36" s="84" customFormat="1" ht="17.25" customHeight="1" spans="1:13">
      <c r="A36" s="121">
        <v>26</v>
      </c>
      <c r="B36" s="121" t="s">
        <v>51</v>
      </c>
      <c r="C36" s="117">
        <v>5</v>
      </c>
      <c r="D36" s="117">
        <f>VLOOKUP(B36,[2]透视表!$A$5:$B$101,2,FALSE)/10000</f>
        <v>6.13029</v>
      </c>
      <c r="E36" s="118">
        <f t="shared" si="4"/>
        <v>1.226058</v>
      </c>
      <c r="F36" s="119">
        <f>VLOOKUP(B36,[3]透视表!$A$7:$G$93,2,FALSE)</f>
        <v>270</v>
      </c>
      <c r="G36" s="119">
        <f>VLOOKUP(B36,[3]透视表!$A$7:$G$93,3,FALSE)</f>
        <v>70</v>
      </c>
      <c r="H36" s="119">
        <f>VLOOKUP(B36,[3]透视表!$A$7:$G$93,4,FALSE)</f>
        <v>270</v>
      </c>
      <c r="I36" s="119">
        <f>VLOOKUP(B36,[3]透视表!$A$7:$G$93,5,FALSE)</f>
        <v>70</v>
      </c>
      <c r="J36" s="131">
        <f t="shared" si="0"/>
        <v>1</v>
      </c>
      <c r="K36" s="131">
        <f t="shared" si="1"/>
        <v>1</v>
      </c>
      <c r="L36" s="132"/>
      <c r="M36" s="133"/>
    </row>
    <row r="37" s="84" customFormat="1" ht="17.25" customHeight="1" spans="1:13">
      <c r="A37" s="121">
        <v>27</v>
      </c>
      <c r="B37" s="121" t="s">
        <v>52</v>
      </c>
      <c r="C37" s="117">
        <v>6</v>
      </c>
      <c r="D37" s="117">
        <f>VLOOKUP(B37,[2]透视表!$A$5:$B$101,2,FALSE)/10000</f>
        <v>4.6146</v>
      </c>
      <c r="E37" s="118">
        <f t="shared" si="4"/>
        <v>0.7691</v>
      </c>
      <c r="F37" s="119">
        <f>VLOOKUP(B37,[3]透视表!$A$7:$G$93,2,FALSE)</f>
        <v>4541</v>
      </c>
      <c r="G37" s="119">
        <f>VLOOKUP(B37,[3]透视表!$A$7:$G$93,3,FALSE)</f>
        <v>1292</v>
      </c>
      <c r="H37" s="119">
        <f>VLOOKUP(B37,[3]透视表!$A$7:$G$93,4,FALSE)</f>
        <v>2827</v>
      </c>
      <c r="I37" s="119">
        <f>VLOOKUP(B37,[3]透视表!$A$7:$G$93,5,FALSE)</f>
        <v>1190</v>
      </c>
      <c r="J37" s="131">
        <f t="shared" si="0"/>
        <v>0.622550099097115</v>
      </c>
      <c r="K37" s="131">
        <f t="shared" si="1"/>
        <v>0.921052631578947</v>
      </c>
      <c r="L37" s="132"/>
      <c r="M37" s="133"/>
    </row>
    <row r="38" s="84" customFormat="1" ht="17.25" customHeight="1" spans="1:13">
      <c r="A38" s="121">
        <v>28</v>
      </c>
      <c r="B38" s="121" t="s">
        <v>53</v>
      </c>
      <c r="C38" s="117">
        <v>9</v>
      </c>
      <c r="D38" s="117">
        <f>VLOOKUP(B38,[2]透视表!$A$5:$B$101,2,FALSE)/10000</f>
        <v>6.7838</v>
      </c>
      <c r="E38" s="118">
        <f t="shared" si="4"/>
        <v>0.753755555555556</v>
      </c>
      <c r="F38" s="119">
        <f>VLOOKUP(B38,[3]透视表!$A$7:$G$93,2,FALSE)</f>
        <v>70</v>
      </c>
      <c r="G38" s="119">
        <f>VLOOKUP(B38,[3]透视表!$A$7:$G$93,3,FALSE)</f>
        <v>70</v>
      </c>
      <c r="H38" s="119">
        <f>VLOOKUP(B38,[3]透视表!$A$7:$G$93,4,FALSE)</f>
        <v>15</v>
      </c>
      <c r="I38" s="119">
        <f>VLOOKUP(B38,[3]透视表!$A$7:$G$93,5,FALSE)</f>
        <v>15</v>
      </c>
      <c r="J38" s="131">
        <f t="shared" si="0"/>
        <v>0.214285714285714</v>
      </c>
      <c r="K38" s="131">
        <f t="shared" si="1"/>
        <v>0.214285714285714</v>
      </c>
      <c r="L38" s="132"/>
      <c r="M38" s="133"/>
    </row>
    <row r="39" s="84" customFormat="1" ht="17.25" customHeight="1" spans="1:13">
      <c r="A39" s="121">
        <v>29</v>
      </c>
      <c r="B39" s="124" t="s">
        <v>54</v>
      </c>
      <c r="C39" s="117">
        <v>7</v>
      </c>
      <c r="D39" s="117">
        <f>VLOOKUP(B39,[2]透视表!$A$5:$B$101,2,FALSE)/10000</f>
        <v>4.387</v>
      </c>
      <c r="E39" s="118">
        <f t="shared" si="4"/>
        <v>0.626714285714286</v>
      </c>
      <c r="F39" s="119">
        <f>VLOOKUP(B39,[3]透视表!$A$7:$G$93,2,FALSE)</f>
        <v>120</v>
      </c>
      <c r="G39" s="119">
        <f>VLOOKUP(B39,[3]透视表!$A$7:$G$93,3,FALSE)</f>
        <v>80</v>
      </c>
      <c r="H39" s="119">
        <f>VLOOKUP(B39,[3]透视表!$A$7:$G$93,4,FALSE)</f>
        <v>120</v>
      </c>
      <c r="I39" s="119">
        <f>VLOOKUP(B39,[3]透视表!$A$7:$G$93,5,FALSE)</f>
        <v>80</v>
      </c>
      <c r="J39" s="131">
        <f t="shared" si="0"/>
        <v>1</v>
      </c>
      <c r="K39" s="131">
        <f t="shared" si="1"/>
        <v>1</v>
      </c>
      <c r="L39" s="132"/>
      <c r="M39" s="133"/>
    </row>
    <row r="40" s="84" customFormat="1" ht="17.25" customHeight="1" spans="1:13">
      <c r="A40" s="121">
        <v>30</v>
      </c>
      <c r="B40" s="121" t="s">
        <v>55</v>
      </c>
      <c r="C40" s="117">
        <v>2</v>
      </c>
      <c r="D40" s="117">
        <f>VLOOKUP(B40,[2]透视表!$A$5:$B$101,2,FALSE)/10000</f>
        <v>1.456</v>
      </c>
      <c r="E40" s="118">
        <f t="shared" si="4"/>
        <v>0.728</v>
      </c>
      <c r="F40" s="119">
        <f>VLOOKUP(B40,[3]透视表!$A$7:$G$93,2,FALSE)</f>
        <v>3260</v>
      </c>
      <c r="G40" s="119">
        <f>VLOOKUP(B40,[3]透视表!$A$7:$G$93,3,FALSE)</f>
        <v>1000</v>
      </c>
      <c r="H40" s="119">
        <f>VLOOKUP(B40,[3]透视表!$A$7:$G$93,4,FALSE)</f>
        <v>3260</v>
      </c>
      <c r="I40" s="119">
        <f>VLOOKUP(B40,[3]透视表!$A$7:$G$93,5,FALSE)</f>
        <v>1000</v>
      </c>
      <c r="J40" s="131">
        <f t="shared" si="0"/>
        <v>1</v>
      </c>
      <c r="K40" s="131">
        <f t="shared" si="1"/>
        <v>1</v>
      </c>
      <c r="L40" s="132"/>
      <c r="M40" s="133"/>
    </row>
    <row r="41" s="84" customFormat="1" ht="17.25" customHeight="1" spans="1:13">
      <c r="A41" s="121">
        <v>31</v>
      </c>
      <c r="B41" s="121" t="s">
        <v>56</v>
      </c>
      <c r="C41" s="117">
        <v>2.8</v>
      </c>
      <c r="D41" s="117">
        <f>VLOOKUP(B41,[2]透视表!$A$5:$B$101,2,FALSE)/10000</f>
        <v>2.6564</v>
      </c>
      <c r="E41" s="118">
        <f t="shared" si="4"/>
        <v>0.948714285714286</v>
      </c>
      <c r="F41" s="119">
        <f>VLOOKUP(B41,[3]透视表!$A$7:$G$93,2,FALSE)</f>
        <v>6570</v>
      </c>
      <c r="G41" s="119">
        <f>VLOOKUP(B41,[3]透视表!$A$7:$G$93,3,FALSE)</f>
        <v>1800</v>
      </c>
      <c r="H41" s="119">
        <f>VLOOKUP(B41,[3]透视表!$A$7:$G$93,4,FALSE)</f>
        <v>2070</v>
      </c>
      <c r="I41" s="119">
        <f>VLOOKUP(B41,[3]透视表!$A$7:$G$93,5,FALSE)</f>
        <v>1780</v>
      </c>
      <c r="J41" s="131">
        <f t="shared" ref="J41:J72" si="5">H41/F41</f>
        <v>0.315068493150685</v>
      </c>
      <c r="K41" s="131">
        <f t="shared" ref="K41:K72" si="6">I41/G41</f>
        <v>0.988888888888889</v>
      </c>
      <c r="L41" s="132"/>
      <c r="M41" s="133"/>
    </row>
    <row r="42" ht="17.25" customHeight="1" spans="1:13">
      <c r="A42" s="102">
        <v>32</v>
      </c>
      <c r="B42" s="115" t="s">
        <v>57</v>
      </c>
      <c r="C42" s="116">
        <v>7</v>
      </c>
      <c r="D42" s="117">
        <f>VLOOKUP(B42,[2]透视表!$A$5:$B$101,2,FALSE)/10000</f>
        <v>3.331138</v>
      </c>
      <c r="E42" s="118">
        <f t="shared" si="4"/>
        <v>0.475876857142857</v>
      </c>
      <c r="F42" s="119">
        <f>VLOOKUP(B42,[3]透视表!$A$7:$G$93,2,FALSE)</f>
        <v>50</v>
      </c>
      <c r="G42" s="119">
        <f>VLOOKUP(B42,[3]透视表!$A$7:$G$93,3,FALSE)</f>
        <v>50</v>
      </c>
      <c r="H42" s="119">
        <f>VLOOKUP(B42,[3]透视表!$A$7:$G$93,4,FALSE)</f>
        <v>30</v>
      </c>
      <c r="I42" s="119">
        <f>VLOOKUP(B42,[3]透视表!$A$7:$G$93,5,FALSE)</f>
        <v>0</v>
      </c>
      <c r="J42" s="131">
        <f t="shared" si="5"/>
        <v>0.6</v>
      </c>
      <c r="K42" s="131">
        <f t="shared" si="6"/>
        <v>0</v>
      </c>
      <c r="L42" s="128"/>
      <c r="M42" s="129"/>
    </row>
    <row r="43" ht="17.25" customHeight="1" spans="1:13">
      <c r="A43" s="122" t="s">
        <v>58</v>
      </c>
      <c r="B43" s="1" t="s">
        <v>59</v>
      </c>
      <c r="C43" s="110">
        <v>48.3</v>
      </c>
      <c r="D43" s="110">
        <f>VLOOKUP(B43,[2]透视表!$A$5:$B$101,2,FALSE)/10000</f>
        <v>26.37414229</v>
      </c>
      <c r="E43" s="111">
        <f t="shared" si="4"/>
        <v>0.546048494616977</v>
      </c>
      <c r="F43" s="114">
        <f>VLOOKUP(B43,[3]透视表!$A$7:$G$93,2,FALSE)</f>
        <v>81234.2</v>
      </c>
      <c r="G43" s="114">
        <f>VLOOKUP(B43,[3]透视表!$A$7:$G$93,3,FALSE)</f>
        <v>15334</v>
      </c>
      <c r="H43" s="114">
        <f>VLOOKUP(B43,[3]透视表!$A$7:$G$93,4,FALSE)</f>
        <v>49883.738</v>
      </c>
      <c r="I43" s="114">
        <f>VLOOKUP(B43,[3]透视表!$A$7:$G$93,5,FALSE)</f>
        <v>14604</v>
      </c>
      <c r="J43" s="130">
        <f t="shared" si="5"/>
        <v>0.614073112063638</v>
      </c>
      <c r="K43" s="130">
        <f t="shared" si="6"/>
        <v>0.952393374201122</v>
      </c>
      <c r="L43" s="128"/>
      <c r="M43" s="129"/>
    </row>
    <row r="44" ht="17.25" customHeight="1" spans="1:13">
      <c r="A44" s="102">
        <v>33</v>
      </c>
      <c r="B44" s="102" t="s">
        <v>60</v>
      </c>
      <c r="C44" s="116">
        <v>15.5</v>
      </c>
      <c r="D44" s="117">
        <f>VLOOKUP(B44,[2]透视表!$A$5:$B$101,2,FALSE)/10000</f>
        <v>10.143243</v>
      </c>
      <c r="E44" s="118">
        <f t="shared" si="4"/>
        <v>0.654402774193548</v>
      </c>
      <c r="F44" s="119" t="s">
        <v>19</v>
      </c>
      <c r="G44" s="119" t="s">
        <v>19</v>
      </c>
      <c r="H44" s="119" t="s">
        <v>19</v>
      </c>
      <c r="I44" s="119" t="s">
        <v>19</v>
      </c>
      <c r="J44" s="131" t="s">
        <v>19</v>
      </c>
      <c r="K44" s="131" t="s">
        <v>19</v>
      </c>
      <c r="L44" s="128"/>
      <c r="M44" s="129"/>
    </row>
    <row r="45" ht="17.25" customHeight="1" spans="1:13">
      <c r="A45" s="102">
        <v>34</v>
      </c>
      <c r="B45" s="102" t="s">
        <v>61</v>
      </c>
      <c r="C45" s="116">
        <v>0.9</v>
      </c>
      <c r="D45" s="117">
        <f>VLOOKUP(B45,[2]透视表!$A$5:$B$101,2,FALSE)/10000</f>
        <v>0.731461</v>
      </c>
      <c r="E45" s="118">
        <f t="shared" ref="E45:E55" si="7">D45/C45</f>
        <v>0.812734444444444</v>
      </c>
      <c r="F45" s="119">
        <f>VLOOKUP(B45,[3]透视表!$A$7:$G$93,2,FALSE)</f>
        <v>8858.42</v>
      </c>
      <c r="G45" s="119">
        <f>VLOOKUP(B45,[3]透视表!$A$7:$G$93,3,FALSE)</f>
        <v>1600</v>
      </c>
      <c r="H45" s="119">
        <f>VLOOKUP(B45,[3]透视表!$A$7:$G$93,4,FALSE)</f>
        <v>6949.53</v>
      </c>
      <c r="I45" s="119">
        <f>VLOOKUP(B45,[3]透视表!$A$7:$G$93,5,FALSE)</f>
        <v>1590</v>
      </c>
      <c r="J45" s="131">
        <f t="shared" si="5"/>
        <v>0.784511233380219</v>
      </c>
      <c r="K45" s="131">
        <f t="shared" si="6"/>
        <v>0.99375</v>
      </c>
      <c r="L45" s="128"/>
      <c r="M45" s="129"/>
    </row>
    <row r="46" ht="17.25" customHeight="1" spans="1:13">
      <c r="A46" s="102">
        <v>35</v>
      </c>
      <c r="B46" s="102" t="s">
        <v>62</v>
      </c>
      <c r="C46" s="116">
        <v>2.1</v>
      </c>
      <c r="D46" s="117">
        <f>VLOOKUP(B46,[2]透视表!$A$5:$B$101,2,FALSE)/10000</f>
        <v>1.2594</v>
      </c>
      <c r="E46" s="118">
        <f t="shared" si="7"/>
        <v>0.599714285714286</v>
      </c>
      <c r="F46" s="119">
        <f>VLOOKUP(B46,[3]透视表!$A$7:$G$93,2,FALSE)</f>
        <v>85</v>
      </c>
      <c r="G46" s="119">
        <f>VLOOKUP(B46,[3]透视表!$A$7:$G$93,3,FALSE)</f>
        <v>80</v>
      </c>
      <c r="H46" s="119">
        <f>VLOOKUP(B46,[3]透视表!$A$7:$G$93,4,FALSE)</f>
        <v>85</v>
      </c>
      <c r="I46" s="119">
        <f>VLOOKUP(B46,[3]透视表!$A$7:$G$93,5,FALSE)</f>
        <v>80</v>
      </c>
      <c r="J46" s="131">
        <f t="shared" si="5"/>
        <v>1</v>
      </c>
      <c r="K46" s="131">
        <f t="shared" si="6"/>
        <v>1</v>
      </c>
      <c r="L46" s="128"/>
      <c r="M46" s="129"/>
    </row>
    <row r="47" ht="17.25" customHeight="1" spans="1:13">
      <c r="A47" s="102">
        <v>36</v>
      </c>
      <c r="B47" s="102" t="s">
        <v>63</v>
      </c>
      <c r="C47" s="116">
        <v>11.2</v>
      </c>
      <c r="D47" s="117">
        <f>VLOOKUP(B47,[2]透视表!$A$5:$B$101,2,FALSE)/10000</f>
        <v>3.5989</v>
      </c>
      <c r="E47" s="118">
        <f t="shared" si="7"/>
        <v>0.321330357142857</v>
      </c>
      <c r="F47" s="119">
        <f>VLOOKUP(B47,[3]透视表!$A$7:$G$93,2,FALSE)</f>
        <v>16526</v>
      </c>
      <c r="G47" s="119">
        <f>VLOOKUP(B47,[3]透视表!$A$7:$G$93,3,FALSE)</f>
        <v>5300</v>
      </c>
      <c r="H47" s="119">
        <f>VLOOKUP(B47,[3]透视表!$A$7:$G$93,4,FALSE)</f>
        <v>8476</v>
      </c>
      <c r="I47" s="119">
        <f>VLOOKUP(B47,[3]透视表!$A$7:$G$93,5,FALSE)</f>
        <v>5150</v>
      </c>
      <c r="J47" s="131">
        <f t="shared" si="5"/>
        <v>0.512888781314293</v>
      </c>
      <c r="K47" s="131">
        <f t="shared" si="6"/>
        <v>0.971698113207547</v>
      </c>
      <c r="L47" s="128"/>
      <c r="M47" s="129"/>
    </row>
    <row r="48" s="84" customFormat="1" ht="17.25" customHeight="1" spans="1:13">
      <c r="A48" s="121">
        <v>37</v>
      </c>
      <c r="B48" s="120" t="s">
        <v>64</v>
      </c>
      <c r="C48" s="117">
        <v>2.6</v>
      </c>
      <c r="D48" s="117">
        <f>VLOOKUP(B48,[2]透视表!$A$5:$B$101,2,FALSE)/10000</f>
        <v>1.2158</v>
      </c>
      <c r="E48" s="118">
        <f t="shared" si="7"/>
        <v>0.467615384615385</v>
      </c>
      <c r="F48" s="119">
        <f>VLOOKUP(B48,[3]透视表!$A$7:$G$93,2,FALSE)</f>
        <v>1965</v>
      </c>
      <c r="G48" s="119">
        <f>VLOOKUP(B48,[3]透视表!$A$7:$G$93,3,FALSE)</f>
        <v>950</v>
      </c>
      <c r="H48" s="119">
        <f>VLOOKUP(B48,[3]透视表!$A$7:$G$93,4,FALSE)</f>
        <v>630</v>
      </c>
      <c r="I48" s="119">
        <f>VLOOKUP(B48,[3]透视表!$A$7:$G$93,5,FALSE)</f>
        <v>400</v>
      </c>
      <c r="J48" s="131">
        <f t="shared" si="5"/>
        <v>0.320610687022901</v>
      </c>
      <c r="K48" s="131">
        <f t="shared" si="6"/>
        <v>0.421052631578947</v>
      </c>
      <c r="L48" s="132"/>
      <c r="M48" s="133"/>
    </row>
    <row r="49" s="84" customFormat="1" ht="17.25" customHeight="1" spans="1:13">
      <c r="A49" s="121">
        <v>38</v>
      </c>
      <c r="B49" s="120" t="s">
        <v>65</v>
      </c>
      <c r="C49" s="117">
        <v>2.7</v>
      </c>
      <c r="D49" s="117">
        <f>VLOOKUP(B49,[2]透视表!$A$5:$B$101,2,FALSE)/10000</f>
        <v>2.6845</v>
      </c>
      <c r="E49" s="118">
        <f t="shared" si="7"/>
        <v>0.994259259259259</v>
      </c>
      <c r="F49" s="119">
        <f>VLOOKUP(B49,[3]透视表!$A$7:$G$93,2,FALSE)</f>
        <v>7265</v>
      </c>
      <c r="G49" s="119">
        <f>VLOOKUP(B49,[3]透视表!$A$7:$G$93,3,FALSE)</f>
        <v>1790</v>
      </c>
      <c r="H49" s="119">
        <f>VLOOKUP(B49,[3]透视表!$A$7:$G$93,4,FALSE)</f>
        <v>5981</v>
      </c>
      <c r="I49" s="119">
        <f>VLOOKUP(B49,[3]透视表!$A$7:$G$93,5,FALSE)</f>
        <v>1790</v>
      </c>
      <c r="J49" s="131">
        <f t="shared" si="5"/>
        <v>0.823262216104611</v>
      </c>
      <c r="K49" s="131">
        <f t="shared" si="6"/>
        <v>1</v>
      </c>
      <c r="L49" s="132"/>
      <c r="M49" s="133"/>
    </row>
    <row r="50" ht="17.25" customHeight="1" spans="1:13">
      <c r="A50" s="102">
        <v>39</v>
      </c>
      <c r="B50" s="102" t="s">
        <v>66</v>
      </c>
      <c r="C50" s="116">
        <v>7.1</v>
      </c>
      <c r="D50" s="117">
        <f>VLOOKUP(B50,[2]透视表!$A$5:$B$101,2,FALSE)/10000</f>
        <v>4.2295</v>
      </c>
      <c r="E50" s="118">
        <f t="shared" si="7"/>
        <v>0.595704225352113</v>
      </c>
      <c r="F50" s="119">
        <f>VLOOKUP(B50,[3]透视表!$A$7:$G$93,2,FALSE)</f>
        <v>43500</v>
      </c>
      <c r="G50" s="119">
        <f>VLOOKUP(B50,[3]透视表!$A$7:$G$93,3,FALSE)</f>
        <v>4584</v>
      </c>
      <c r="H50" s="119">
        <f>VLOOKUP(B50,[3]透视表!$A$7:$G$93,4,FALSE)</f>
        <v>25879</v>
      </c>
      <c r="I50" s="119">
        <f>VLOOKUP(B50,[3]透视表!$A$7:$G$93,5,FALSE)</f>
        <v>4564</v>
      </c>
      <c r="J50" s="131">
        <f t="shared" si="5"/>
        <v>0.594919540229885</v>
      </c>
      <c r="K50" s="131">
        <f t="shared" si="6"/>
        <v>0.995636998254799</v>
      </c>
      <c r="L50" s="128"/>
      <c r="M50" s="129"/>
    </row>
    <row r="51" ht="17.25" customHeight="1" spans="1:13">
      <c r="A51" s="102">
        <v>40</v>
      </c>
      <c r="B51" s="102" t="s">
        <v>67</v>
      </c>
      <c r="C51" s="116">
        <v>6.2</v>
      </c>
      <c r="D51" s="117">
        <f>VLOOKUP(B51,[2]透视表!$A$5:$B$101,2,FALSE)/10000</f>
        <v>2.51133829</v>
      </c>
      <c r="E51" s="118">
        <f t="shared" si="7"/>
        <v>0.405054562903226</v>
      </c>
      <c r="F51" s="119">
        <f>VLOOKUP(B51,[3]透视表!$A$7:$G$93,2,FALSE)</f>
        <v>3034.78</v>
      </c>
      <c r="G51" s="119">
        <f>VLOOKUP(B51,[3]透视表!$A$7:$G$93,3,FALSE)</f>
        <v>1030</v>
      </c>
      <c r="H51" s="119">
        <f>VLOOKUP(B51,[3]透视表!$A$7:$G$93,4,FALSE)</f>
        <v>1883.208</v>
      </c>
      <c r="I51" s="119">
        <f>VLOOKUP(B51,[3]透视表!$A$7:$G$93,5,FALSE)</f>
        <v>1030</v>
      </c>
      <c r="J51" s="131">
        <f t="shared" si="5"/>
        <v>0.62054185146864</v>
      </c>
      <c r="K51" s="131">
        <f t="shared" si="6"/>
        <v>1</v>
      </c>
      <c r="L51" s="128"/>
      <c r="M51" s="129"/>
    </row>
    <row r="52" ht="17.25" customHeight="1" spans="1:13">
      <c r="A52" s="122" t="s">
        <v>68</v>
      </c>
      <c r="B52" s="1" t="s">
        <v>69</v>
      </c>
      <c r="C52" s="110">
        <v>38.3</v>
      </c>
      <c r="D52" s="110">
        <f>VLOOKUP(B52,[2]透视表!$A$5:$B$101,2,FALSE)/10000</f>
        <v>25.931258</v>
      </c>
      <c r="E52" s="111">
        <f t="shared" si="7"/>
        <v>0.67705634464752</v>
      </c>
      <c r="F52" s="114">
        <f>VLOOKUP(B52,[3]透视表!$A$7:$G$93,2,FALSE)</f>
        <v>71427.48</v>
      </c>
      <c r="G52" s="114">
        <f>VLOOKUP(B52,[3]透视表!$A$7:$G$93,3,FALSE)</f>
        <v>16080</v>
      </c>
      <c r="H52" s="114">
        <f>VLOOKUP(B52,[3]透视表!$A$7:$G$93,4,FALSE)</f>
        <v>46587</v>
      </c>
      <c r="I52" s="114">
        <f>VLOOKUP(B52,[3]透视表!$A$7:$G$93,5,FALSE)</f>
        <v>14025</v>
      </c>
      <c r="J52" s="130">
        <f t="shared" si="5"/>
        <v>0.652227966043321</v>
      </c>
      <c r="K52" s="130">
        <f t="shared" si="6"/>
        <v>0.872201492537313</v>
      </c>
      <c r="L52" s="128"/>
      <c r="M52" s="129"/>
    </row>
    <row r="53" ht="17.25" customHeight="1" spans="1:13">
      <c r="A53" s="102">
        <v>41</v>
      </c>
      <c r="B53" s="102" t="s">
        <v>70</v>
      </c>
      <c r="C53" s="116">
        <v>10.5</v>
      </c>
      <c r="D53" s="117">
        <f>VLOOKUP(B53,[2]透视表!$A$5:$B$101,2,FALSE)/10000</f>
        <v>6.6985</v>
      </c>
      <c r="E53" s="118">
        <f t="shared" si="7"/>
        <v>0.637952380952381</v>
      </c>
      <c r="F53" s="119" t="s">
        <v>19</v>
      </c>
      <c r="G53" s="119" t="s">
        <v>19</v>
      </c>
      <c r="H53" s="119" t="s">
        <v>19</v>
      </c>
      <c r="I53" s="119" t="s">
        <v>19</v>
      </c>
      <c r="J53" s="131" t="s">
        <v>19</v>
      </c>
      <c r="K53" s="131" t="s">
        <v>19</v>
      </c>
      <c r="L53" s="128"/>
      <c r="M53" s="129"/>
    </row>
    <row r="54" ht="17.25" customHeight="1" spans="1:13">
      <c r="A54" s="102">
        <v>42</v>
      </c>
      <c r="B54" s="102" t="s">
        <v>71</v>
      </c>
      <c r="C54" s="116">
        <v>5</v>
      </c>
      <c r="D54" s="117">
        <f>VLOOKUP(B54,[2]透视表!$A$5:$B$101,2,FALSE)/10000</f>
        <v>2.973731</v>
      </c>
      <c r="E54" s="118">
        <f t="shared" si="7"/>
        <v>0.5947462</v>
      </c>
      <c r="F54" s="119">
        <f>VLOOKUP(B54,[3]透视表!$A$7:$G$93,2,FALSE)</f>
        <v>110</v>
      </c>
      <c r="G54" s="119">
        <f>VLOOKUP(B54,[3]透视表!$A$7:$G$93,3,FALSE)</f>
        <v>70</v>
      </c>
      <c r="H54" s="119">
        <f>VLOOKUP(B54,[3]透视表!$A$7:$G$93,4,FALSE)</f>
        <v>80</v>
      </c>
      <c r="I54" s="119">
        <f>VLOOKUP(B54,[3]透视表!$A$7:$G$93,5,FALSE)</f>
        <v>70</v>
      </c>
      <c r="J54" s="131">
        <f t="shared" si="5"/>
        <v>0.727272727272727</v>
      </c>
      <c r="K54" s="131">
        <f t="shared" si="6"/>
        <v>1</v>
      </c>
      <c r="L54" s="128"/>
      <c r="M54" s="129"/>
    </row>
    <row r="55" s="84" customFormat="1" ht="17.25" customHeight="1" spans="1:13">
      <c r="A55" s="121">
        <v>43</v>
      </c>
      <c r="B55" s="121" t="s">
        <v>72</v>
      </c>
      <c r="C55" s="117">
        <v>3.4</v>
      </c>
      <c r="D55" s="117">
        <f>VLOOKUP(B55,[2]透视表!$A$5:$B$101,2,FALSE)/10000</f>
        <v>3.304108</v>
      </c>
      <c r="E55" s="118">
        <f t="shared" si="7"/>
        <v>0.971796470588235</v>
      </c>
      <c r="F55" s="119">
        <f>VLOOKUP(B55,[3]透视表!$A$7:$G$93,2,FALSE)</f>
        <v>320</v>
      </c>
      <c r="G55" s="119">
        <f>VLOOKUP(B55,[3]透视表!$A$7:$G$93,3,FALSE)</f>
        <v>90</v>
      </c>
      <c r="H55" s="119">
        <f>VLOOKUP(B55,[3]透视表!$A$7:$G$93,4,FALSE)</f>
        <v>293</v>
      </c>
      <c r="I55" s="119">
        <f>VLOOKUP(B55,[3]透视表!$A$7:$G$93,5,FALSE)</f>
        <v>90</v>
      </c>
      <c r="J55" s="131">
        <f t="shared" si="5"/>
        <v>0.915625</v>
      </c>
      <c r="K55" s="131">
        <f t="shared" si="6"/>
        <v>1</v>
      </c>
      <c r="L55" s="132"/>
      <c r="M55" s="133"/>
    </row>
    <row r="56" ht="17.25" customHeight="1" spans="1:13">
      <c r="A56" s="102">
        <v>44</v>
      </c>
      <c r="B56" s="102" t="s">
        <v>73</v>
      </c>
      <c r="C56" s="116">
        <v>6</v>
      </c>
      <c r="D56" s="117">
        <f>VLOOKUP(B56,[2]透视表!$A$5:$B$101,2,FALSE)/10000</f>
        <v>3.4889</v>
      </c>
      <c r="E56" s="118">
        <f t="shared" ref="E56:E62" si="8">D56/C56</f>
        <v>0.581483333333333</v>
      </c>
      <c r="F56" s="119">
        <f>VLOOKUP(B56,[3]透视表!$A$7:$G$93,2,FALSE)</f>
        <v>35880</v>
      </c>
      <c r="G56" s="119">
        <f>VLOOKUP(B56,[3]透视表!$A$7:$G$93,3,FALSE)</f>
        <v>5260</v>
      </c>
      <c r="H56" s="119">
        <f>VLOOKUP(B56,[3]透视表!$A$7:$G$93,4,FALSE)</f>
        <v>23480</v>
      </c>
      <c r="I56" s="119">
        <f>VLOOKUP(B56,[3]透视表!$A$7:$G$93,5,FALSE)</f>
        <v>5260</v>
      </c>
      <c r="J56" s="131">
        <f t="shared" si="5"/>
        <v>0.654403567447046</v>
      </c>
      <c r="K56" s="131">
        <f t="shared" si="6"/>
        <v>1</v>
      </c>
      <c r="L56" s="128"/>
      <c r="M56" s="129"/>
    </row>
    <row r="57" ht="17.25" customHeight="1" spans="1:13">
      <c r="A57" s="102">
        <v>45</v>
      </c>
      <c r="B57" s="102" t="s">
        <v>74</v>
      </c>
      <c r="C57" s="116">
        <v>3.4</v>
      </c>
      <c r="D57" s="117">
        <f>VLOOKUP(B57,[2]透视表!$A$5:$B$101,2,FALSE)/10000</f>
        <v>1.915872</v>
      </c>
      <c r="E57" s="118">
        <f t="shared" si="8"/>
        <v>0.563491764705882</v>
      </c>
      <c r="F57" s="119">
        <f>VLOOKUP(B57,[3]透视表!$A$7:$G$93,2,FALSE)</f>
        <v>21467.48</v>
      </c>
      <c r="G57" s="119">
        <f>VLOOKUP(B57,[3]透视表!$A$7:$G$93,3,FALSE)</f>
        <v>5870</v>
      </c>
      <c r="H57" s="119">
        <f>VLOOKUP(B57,[3]透视表!$A$7:$G$93,4,FALSE)</f>
        <v>11378</v>
      </c>
      <c r="I57" s="119">
        <f>VLOOKUP(B57,[3]透视表!$A$7:$G$93,5,FALSE)</f>
        <v>4060</v>
      </c>
      <c r="J57" s="131">
        <f t="shared" si="5"/>
        <v>0.530010974739466</v>
      </c>
      <c r="K57" s="131">
        <f t="shared" si="6"/>
        <v>0.691652470187394</v>
      </c>
      <c r="L57" s="128"/>
      <c r="M57" s="129"/>
    </row>
    <row r="58" ht="17.25" customHeight="1" spans="1:13">
      <c r="A58" s="102">
        <v>46</v>
      </c>
      <c r="B58" s="102" t="s">
        <v>75</v>
      </c>
      <c r="C58" s="116">
        <v>10</v>
      </c>
      <c r="D58" s="117">
        <f>VLOOKUP(B58,[2]透视表!$A$5:$B$101,2,FALSE)/10000</f>
        <v>7.550147</v>
      </c>
      <c r="E58" s="118">
        <f t="shared" si="8"/>
        <v>0.7550147</v>
      </c>
      <c r="F58" s="119">
        <f>VLOOKUP(B58,[3]透视表!$A$7:$G$93,2,FALSE)</f>
        <v>13650</v>
      </c>
      <c r="G58" s="119">
        <f>VLOOKUP(B58,[3]透视表!$A$7:$G$93,3,FALSE)</f>
        <v>4790</v>
      </c>
      <c r="H58" s="119">
        <f>VLOOKUP(B58,[3]透视表!$A$7:$G$93,4,FALSE)</f>
        <v>11356</v>
      </c>
      <c r="I58" s="119">
        <f>VLOOKUP(B58,[3]透视表!$A$7:$G$93,5,FALSE)</f>
        <v>4545</v>
      </c>
      <c r="J58" s="131">
        <f t="shared" si="5"/>
        <v>0.831941391941392</v>
      </c>
      <c r="K58" s="131">
        <f t="shared" si="6"/>
        <v>0.948851774530271</v>
      </c>
      <c r="L58" s="128"/>
      <c r="M58" s="129"/>
    </row>
    <row r="59" ht="17.25" customHeight="1" spans="1:13">
      <c r="A59" s="122" t="s">
        <v>76</v>
      </c>
      <c r="B59" s="1" t="s">
        <v>77</v>
      </c>
      <c r="C59" s="110">
        <v>35</v>
      </c>
      <c r="D59" s="110">
        <f>VLOOKUP(B59,[2]透视表!$A$5:$B$101,2,FALSE)/10000</f>
        <v>26.617904</v>
      </c>
      <c r="E59" s="111">
        <f t="shared" si="8"/>
        <v>0.760511542857143</v>
      </c>
      <c r="F59" s="114">
        <f>VLOOKUP(B59,[3]透视表!$A$7:$G$93,2,FALSE)</f>
        <v>45308.94</v>
      </c>
      <c r="G59" s="114">
        <f>VLOOKUP(B59,[3]透视表!$A$7:$G$93,3,FALSE)</f>
        <v>6275</v>
      </c>
      <c r="H59" s="114">
        <f>VLOOKUP(B59,[3]透视表!$A$7:$G$93,4,FALSE)</f>
        <v>35989.44</v>
      </c>
      <c r="I59" s="114">
        <f>VLOOKUP(B59,[3]透视表!$A$7:$G$93,5,FALSE)</f>
        <v>6143.5</v>
      </c>
      <c r="J59" s="130">
        <f t="shared" si="5"/>
        <v>0.794312115887063</v>
      </c>
      <c r="K59" s="130">
        <f t="shared" si="6"/>
        <v>0.979043824701195</v>
      </c>
      <c r="L59" s="128"/>
      <c r="M59" s="129"/>
    </row>
    <row r="60" ht="17.25" customHeight="1" spans="1:13">
      <c r="A60" s="102">
        <v>47</v>
      </c>
      <c r="B60" s="102" t="s">
        <v>78</v>
      </c>
      <c r="C60" s="117" t="s">
        <v>19</v>
      </c>
      <c r="D60" s="117" t="s">
        <v>19</v>
      </c>
      <c r="E60" s="119" t="s">
        <v>19</v>
      </c>
      <c r="F60" s="119" t="s">
        <v>19</v>
      </c>
      <c r="G60" s="119" t="s">
        <v>19</v>
      </c>
      <c r="H60" s="119" t="s">
        <v>19</v>
      </c>
      <c r="I60" s="119" t="s">
        <v>19</v>
      </c>
      <c r="J60" s="131" t="s">
        <v>19</v>
      </c>
      <c r="K60" s="131" t="s">
        <v>19</v>
      </c>
      <c r="L60" s="128"/>
      <c r="M60" s="129"/>
    </row>
    <row r="61" ht="17.25" customHeight="1" spans="1:13">
      <c r="A61" s="102">
        <v>48</v>
      </c>
      <c r="B61" s="102" t="s">
        <v>79</v>
      </c>
      <c r="C61" s="116">
        <v>11</v>
      </c>
      <c r="D61" s="117">
        <f>VLOOKUP(B61,[2]透视表!$A$5:$B$101,2,FALSE)/10000</f>
        <v>8.830104</v>
      </c>
      <c r="E61" s="118">
        <f t="shared" si="8"/>
        <v>0.802736727272727</v>
      </c>
      <c r="F61" s="119">
        <f>VLOOKUP(B61,[3]透视表!$A$7:$G$93,2,FALSE)</f>
        <v>961</v>
      </c>
      <c r="G61" s="119">
        <f>VLOOKUP(B61,[3]透视表!$A$7:$G$93,3,FALSE)</f>
        <v>260</v>
      </c>
      <c r="H61" s="119">
        <f>VLOOKUP(B61,[3]透视表!$A$7:$G$93,4,FALSE)</f>
        <v>841</v>
      </c>
      <c r="I61" s="119">
        <f>VLOOKUP(B61,[3]透视表!$A$7:$G$93,5,FALSE)</f>
        <v>220</v>
      </c>
      <c r="J61" s="131">
        <f t="shared" si="5"/>
        <v>0.875130072840791</v>
      </c>
      <c r="K61" s="131">
        <f t="shared" si="6"/>
        <v>0.846153846153846</v>
      </c>
      <c r="L61" s="128"/>
      <c r="M61" s="129"/>
    </row>
    <row r="62" ht="17.25" customHeight="1" spans="1:13">
      <c r="A62" s="102">
        <v>49</v>
      </c>
      <c r="B62" s="102" t="s">
        <v>80</v>
      </c>
      <c r="C62" s="116">
        <v>3</v>
      </c>
      <c r="D62" s="117">
        <f>VLOOKUP(B62,[2]透视表!$A$5:$B$101,2,FALSE)/10000</f>
        <v>2.447</v>
      </c>
      <c r="E62" s="118">
        <f t="shared" si="8"/>
        <v>0.815666666666667</v>
      </c>
      <c r="F62" s="119">
        <f>VLOOKUP(B62,[3]透视表!$A$7:$G$93,2,FALSE)</f>
        <v>250</v>
      </c>
      <c r="G62" s="119">
        <f>VLOOKUP(B62,[3]透视表!$A$7:$G$93,3,FALSE)</f>
        <v>60</v>
      </c>
      <c r="H62" s="119">
        <f>VLOOKUP(B62,[3]透视表!$A$7:$G$93,4,FALSE)</f>
        <v>205</v>
      </c>
      <c r="I62" s="119">
        <f>VLOOKUP(B62,[3]透视表!$A$7:$G$93,5,FALSE)</f>
        <v>60</v>
      </c>
      <c r="J62" s="131">
        <f t="shared" si="5"/>
        <v>0.82</v>
      </c>
      <c r="K62" s="131">
        <f t="shared" si="6"/>
        <v>1</v>
      </c>
      <c r="L62" s="128"/>
      <c r="M62" s="129"/>
    </row>
    <row r="63" ht="17.25" customHeight="1" spans="1:13">
      <c r="A63" s="102">
        <v>50</v>
      </c>
      <c r="B63" s="102" t="s">
        <v>81</v>
      </c>
      <c r="C63" s="116">
        <v>6.5</v>
      </c>
      <c r="D63" s="117">
        <f>VLOOKUP(B63,[2]透视表!$A$5:$B$101,2,FALSE)/10000</f>
        <v>5.1235</v>
      </c>
      <c r="E63" s="118">
        <f t="shared" ref="E63:E68" si="9">D63/C63</f>
        <v>0.788230769230769</v>
      </c>
      <c r="F63" s="119">
        <f>VLOOKUP(B63,[3]透视表!$A$7:$G$93,2,FALSE)</f>
        <v>350</v>
      </c>
      <c r="G63" s="119">
        <f>VLOOKUP(B63,[3]透视表!$A$7:$G$93,3,FALSE)</f>
        <v>80</v>
      </c>
      <c r="H63" s="119">
        <f>VLOOKUP(B63,[3]透视表!$A$7:$G$93,4,FALSE)</f>
        <v>245</v>
      </c>
      <c r="I63" s="119">
        <f>VLOOKUP(B63,[3]透视表!$A$7:$G$93,5,FALSE)</f>
        <v>80</v>
      </c>
      <c r="J63" s="131">
        <f t="shared" si="5"/>
        <v>0.7</v>
      </c>
      <c r="K63" s="131">
        <f t="shared" si="6"/>
        <v>1</v>
      </c>
      <c r="L63" s="128"/>
      <c r="M63" s="129"/>
    </row>
    <row r="64" ht="17.25" customHeight="1" spans="1:13">
      <c r="A64" s="102">
        <v>51</v>
      </c>
      <c r="B64" s="102" t="s">
        <v>82</v>
      </c>
      <c r="C64" s="116">
        <v>6</v>
      </c>
      <c r="D64" s="117">
        <f>VLOOKUP(B64,[2]透视表!$A$5:$B$101,2,FALSE)/10000</f>
        <v>4.9039</v>
      </c>
      <c r="E64" s="118">
        <f t="shared" si="9"/>
        <v>0.817316666666667</v>
      </c>
      <c r="F64" s="119">
        <f>VLOOKUP(B64,[3]透视表!$A$7:$G$93,2,FALSE)</f>
        <v>34912.94</v>
      </c>
      <c r="G64" s="119">
        <f>VLOOKUP(B64,[3]透视表!$A$7:$G$93,3,FALSE)</f>
        <v>3635</v>
      </c>
      <c r="H64" s="119">
        <f>VLOOKUP(B64,[3]透视表!$A$7:$G$93,4,FALSE)</f>
        <v>28105.94</v>
      </c>
      <c r="I64" s="119">
        <f>VLOOKUP(B64,[3]透视表!$A$7:$G$93,5,FALSE)</f>
        <v>3600</v>
      </c>
      <c r="J64" s="131">
        <f t="shared" si="5"/>
        <v>0.805029310049512</v>
      </c>
      <c r="K64" s="131">
        <f t="shared" si="6"/>
        <v>0.990371389270977</v>
      </c>
      <c r="L64" s="128"/>
      <c r="M64" s="129"/>
    </row>
    <row r="65" ht="17.25" customHeight="1" spans="1:13">
      <c r="A65" s="102">
        <v>52</v>
      </c>
      <c r="B65" s="102" t="s">
        <v>83</v>
      </c>
      <c r="C65" s="116">
        <v>3.5</v>
      </c>
      <c r="D65" s="117">
        <f>VLOOKUP(B65,[2]透视表!$A$5:$B$101,2,FALSE)/10000</f>
        <v>1.3222</v>
      </c>
      <c r="E65" s="118">
        <f t="shared" si="9"/>
        <v>0.377771428571429</v>
      </c>
      <c r="F65" s="119">
        <f>VLOOKUP(B65,[3]透视表!$A$7:$G$93,2,FALSE)</f>
        <v>5675</v>
      </c>
      <c r="G65" s="119">
        <f>VLOOKUP(B65,[3]透视表!$A$7:$G$93,3,FALSE)</f>
        <v>1790</v>
      </c>
      <c r="H65" s="119">
        <f>VLOOKUP(B65,[3]透视表!$A$7:$G$93,4,FALSE)</f>
        <v>3896.5</v>
      </c>
      <c r="I65" s="119">
        <f>VLOOKUP(B65,[3]透视表!$A$7:$G$93,5,FALSE)</f>
        <v>1733.5</v>
      </c>
      <c r="J65" s="131">
        <f t="shared" si="5"/>
        <v>0.686607929515418</v>
      </c>
      <c r="K65" s="131">
        <f t="shared" si="6"/>
        <v>0.968435754189944</v>
      </c>
      <c r="L65" s="128"/>
      <c r="M65" s="129"/>
    </row>
    <row r="66" ht="17.25" customHeight="1" spans="1:13">
      <c r="A66" s="102">
        <v>53</v>
      </c>
      <c r="B66" s="102" t="s">
        <v>84</v>
      </c>
      <c r="C66" s="116">
        <v>5</v>
      </c>
      <c r="D66" s="117">
        <f>VLOOKUP(B66,[2]透视表!$A$5:$B$101,2,FALSE)/10000</f>
        <v>3.8142</v>
      </c>
      <c r="E66" s="118">
        <f t="shared" si="9"/>
        <v>0.76284</v>
      </c>
      <c r="F66" s="119">
        <f>VLOOKUP(B66,[3]透视表!$A$7:$G$93,2,FALSE)</f>
        <v>3160</v>
      </c>
      <c r="G66" s="119">
        <f>VLOOKUP(B66,[3]透视表!$A$7:$G$93,3,FALSE)</f>
        <v>450</v>
      </c>
      <c r="H66" s="119">
        <f>VLOOKUP(B66,[3]透视表!$A$7:$G$93,4,FALSE)</f>
        <v>2696</v>
      </c>
      <c r="I66" s="119">
        <f>VLOOKUP(B66,[3]透视表!$A$7:$G$93,5,FALSE)</f>
        <v>450</v>
      </c>
      <c r="J66" s="131">
        <f t="shared" si="5"/>
        <v>0.853164556962025</v>
      </c>
      <c r="K66" s="131">
        <f t="shared" si="6"/>
        <v>1</v>
      </c>
      <c r="L66" s="128"/>
      <c r="M66" s="129"/>
    </row>
    <row r="67" ht="17.25" customHeight="1" spans="1:13">
      <c r="A67" s="122" t="s">
        <v>85</v>
      </c>
      <c r="B67" s="1" t="s">
        <v>86</v>
      </c>
      <c r="C67" s="110">
        <v>40</v>
      </c>
      <c r="D67" s="110">
        <f>VLOOKUP(B67,[2]透视表!$A$5:$B$101,2,FALSE)/10000</f>
        <v>25.449934</v>
      </c>
      <c r="E67" s="111">
        <f t="shared" si="9"/>
        <v>0.63624835</v>
      </c>
      <c r="F67" s="114">
        <f>VLOOKUP(B67,[3]透视表!$A$7:$G$93,2,FALSE)</f>
        <v>52561.2</v>
      </c>
      <c r="G67" s="114">
        <f>VLOOKUP(B67,[3]透视表!$A$7:$G$93,3,FALSE)</f>
        <v>10649</v>
      </c>
      <c r="H67" s="114">
        <f>VLOOKUP(B67,[3]透视表!$A$7:$G$93,4,FALSE)</f>
        <v>41882.6</v>
      </c>
      <c r="I67" s="114">
        <f>VLOOKUP(B67,[3]透视表!$A$7:$G$93,5,FALSE)</f>
        <v>6568</v>
      </c>
      <c r="J67" s="130">
        <f t="shared" si="5"/>
        <v>0.796834927665274</v>
      </c>
      <c r="K67" s="130">
        <f t="shared" si="6"/>
        <v>0.61677152784299</v>
      </c>
      <c r="L67" s="128"/>
      <c r="M67" s="129"/>
    </row>
    <row r="68" ht="17.25" customHeight="1" spans="1:13">
      <c r="A68" s="102">
        <v>54</v>
      </c>
      <c r="B68" s="102" t="s">
        <v>87</v>
      </c>
      <c r="C68" s="116">
        <v>2.8</v>
      </c>
      <c r="D68" s="117">
        <f>VLOOKUP(B68,[2]透视表!$A$5:$B$101,2,FALSE)/10000</f>
        <v>1.93706</v>
      </c>
      <c r="E68" s="118">
        <f t="shared" si="9"/>
        <v>0.691807142857143</v>
      </c>
      <c r="F68" s="119">
        <f>VLOOKUP(B68,[3]透视表!$A$7:$G$93,2,FALSE)</f>
        <v>5722.2</v>
      </c>
      <c r="G68" s="119">
        <f>VLOOKUP(B68,[3]透视表!$A$7:$G$93,3,FALSE)</f>
        <v>2815</v>
      </c>
      <c r="H68" s="119">
        <f>VLOOKUP(B68,[3]透视表!$A$7:$G$93,4,FALSE)</f>
        <v>515.6</v>
      </c>
      <c r="I68" s="119">
        <f>VLOOKUP(B68,[3]透视表!$A$7:$G$93,5,FALSE)</f>
        <v>0</v>
      </c>
      <c r="J68" s="131">
        <f t="shared" si="5"/>
        <v>0.0901052042920555</v>
      </c>
      <c r="K68" s="131">
        <f t="shared" si="6"/>
        <v>0</v>
      </c>
      <c r="L68" s="128"/>
      <c r="M68" s="129"/>
    </row>
    <row r="69" ht="17.25" customHeight="1" spans="1:13">
      <c r="A69" s="102">
        <v>55</v>
      </c>
      <c r="B69" s="102" t="s">
        <v>88</v>
      </c>
      <c r="C69" s="116">
        <v>3.6</v>
      </c>
      <c r="D69" s="117">
        <f>VLOOKUP(B69,[2]透视表!$A$5:$B$101,2,FALSE)/10000</f>
        <v>2.072</v>
      </c>
      <c r="E69" s="118">
        <f t="shared" ref="E69:E79" si="10">D69/C69</f>
        <v>0.575555555555556</v>
      </c>
      <c r="F69" s="119">
        <f>VLOOKUP(B69,[3]透视表!$A$7:$G$93,2,FALSE)</f>
        <v>100</v>
      </c>
      <c r="G69" s="119">
        <f>VLOOKUP(B69,[3]透视表!$A$7:$G$93,3,FALSE)</f>
        <v>100</v>
      </c>
      <c r="H69" s="119">
        <f>VLOOKUP(B69,[3]透视表!$A$7:$G$93,4,FALSE)</f>
        <v>50</v>
      </c>
      <c r="I69" s="119">
        <f>VLOOKUP(B69,[3]透视表!$A$7:$G$93,5,FALSE)</f>
        <v>50</v>
      </c>
      <c r="J69" s="131">
        <f t="shared" si="5"/>
        <v>0.5</v>
      </c>
      <c r="K69" s="131">
        <f t="shared" si="6"/>
        <v>0.5</v>
      </c>
      <c r="L69" s="128"/>
      <c r="M69" s="129"/>
    </row>
    <row r="70" ht="17.25" customHeight="1" spans="1:13">
      <c r="A70" s="102">
        <v>56</v>
      </c>
      <c r="B70" s="102" t="s">
        <v>89</v>
      </c>
      <c r="C70" s="116">
        <v>2.5</v>
      </c>
      <c r="D70" s="117">
        <f>VLOOKUP(B70,[2]透视表!$A$5:$B$101,2,FALSE)/10000</f>
        <v>1.3968</v>
      </c>
      <c r="E70" s="118">
        <f t="shared" si="10"/>
        <v>0.55872</v>
      </c>
      <c r="F70" s="119">
        <f>VLOOKUP(B70,[3]透视表!$A$7:$G$93,2,FALSE)</f>
        <v>170</v>
      </c>
      <c r="G70" s="119">
        <f>VLOOKUP(B70,[3]透视表!$A$7:$G$93,3,FALSE)</f>
        <v>70</v>
      </c>
      <c r="H70" s="119">
        <f>VLOOKUP(B70,[3]透视表!$A$7:$G$93,4,FALSE)</f>
        <v>170</v>
      </c>
      <c r="I70" s="119">
        <f>VLOOKUP(B70,[3]透视表!$A$7:$G$93,5,FALSE)</f>
        <v>70</v>
      </c>
      <c r="J70" s="131">
        <f t="shared" si="5"/>
        <v>1</v>
      </c>
      <c r="K70" s="131">
        <f t="shared" si="6"/>
        <v>1</v>
      </c>
      <c r="L70" s="128"/>
      <c r="M70" s="129"/>
    </row>
    <row r="71" ht="17.25" customHeight="1" spans="1:13">
      <c r="A71" s="102">
        <v>57</v>
      </c>
      <c r="B71" s="102" t="s">
        <v>90</v>
      </c>
      <c r="C71" s="116">
        <v>4.1</v>
      </c>
      <c r="D71" s="117">
        <f>VLOOKUP(B71,[2]透视表!$A$5:$B$101,2,FALSE)/10000</f>
        <v>2.03988</v>
      </c>
      <c r="E71" s="118">
        <f t="shared" si="10"/>
        <v>0.497531707317073</v>
      </c>
      <c r="F71" s="119">
        <f>VLOOKUP(B71,[3]透视表!$A$7:$G$93,2,FALSE)</f>
        <v>685</v>
      </c>
      <c r="G71" s="119">
        <f>VLOOKUP(B71,[3]透视表!$A$7:$G$93,3,FALSE)</f>
        <v>236</v>
      </c>
      <c r="H71" s="119">
        <f>VLOOKUP(B71,[3]透视表!$A$7:$G$93,4,FALSE)</f>
        <v>170</v>
      </c>
      <c r="I71" s="119">
        <f>VLOOKUP(B71,[3]透视表!$A$7:$G$93,5,FALSE)</f>
        <v>140</v>
      </c>
      <c r="J71" s="131">
        <f t="shared" si="5"/>
        <v>0.248175182481752</v>
      </c>
      <c r="K71" s="131">
        <f t="shared" si="6"/>
        <v>0.593220338983051</v>
      </c>
      <c r="L71" s="128"/>
      <c r="M71" s="129"/>
    </row>
    <row r="72" ht="17.25" customHeight="1" spans="1:13">
      <c r="A72" s="102">
        <v>58</v>
      </c>
      <c r="B72" s="102" t="s">
        <v>91</v>
      </c>
      <c r="C72" s="116">
        <v>3</v>
      </c>
      <c r="D72" s="117">
        <f>VLOOKUP(B72,[2]透视表!$A$5:$B$101,2,FALSE)/10000</f>
        <v>2.29124</v>
      </c>
      <c r="E72" s="118">
        <f t="shared" si="10"/>
        <v>0.763746666666667</v>
      </c>
      <c r="F72" s="119">
        <f>VLOOKUP(B72,[3]透视表!$A$7:$G$93,2,FALSE)</f>
        <v>1070</v>
      </c>
      <c r="G72" s="119">
        <f>VLOOKUP(B72,[3]透视表!$A$7:$G$93,3,FALSE)</f>
        <v>870</v>
      </c>
      <c r="H72" s="119">
        <f>VLOOKUP(B72,[3]透视表!$A$7:$G$93,4,FALSE)</f>
        <v>1010</v>
      </c>
      <c r="I72" s="119">
        <f>VLOOKUP(B72,[3]透视表!$A$7:$G$93,5,FALSE)</f>
        <v>810</v>
      </c>
      <c r="J72" s="131">
        <f t="shared" si="5"/>
        <v>0.94392523364486</v>
      </c>
      <c r="K72" s="131">
        <f t="shared" si="6"/>
        <v>0.931034482758621</v>
      </c>
      <c r="L72" s="128"/>
      <c r="M72" s="129"/>
    </row>
    <row r="73" ht="17.25" customHeight="1" spans="1:13">
      <c r="A73" s="102">
        <v>59</v>
      </c>
      <c r="B73" s="102" t="s">
        <v>92</v>
      </c>
      <c r="C73" s="116">
        <v>12.2</v>
      </c>
      <c r="D73" s="117">
        <f>VLOOKUP(B73,[2]透视表!$A$5:$B$101,2,FALSE)/10000</f>
        <v>8.1555</v>
      </c>
      <c r="E73" s="118">
        <f t="shared" si="10"/>
        <v>0.668483606557377</v>
      </c>
      <c r="F73" s="119">
        <f>VLOOKUP(B73,[3]透视表!$A$7:$G$93,2,FALSE)</f>
        <v>35070</v>
      </c>
      <c r="G73" s="119">
        <f>VLOOKUP(B73,[3]透视表!$A$7:$G$93,3,FALSE)</f>
        <v>2190</v>
      </c>
      <c r="H73" s="119">
        <f>VLOOKUP(B73,[3]透视表!$A$7:$G$93,4,FALSE)</f>
        <v>33570</v>
      </c>
      <c r="I73" s="119">
        <f>VLOOKUP(B73,[3]透视表!$A$7:$G$93,5,FALSE)</f>
        <v>2190</v>
      </c>
      <c r="J73" s="131">
        <f t="shared" ref="J73:J113" si="11">H73/F73</f>
        <v>0.957228400342173</v>
      </c>
      <c r="K73" s="131">
        <f t="shared" ref="K73:K113" si="12">I73/G73</f>
        <v>1</v>
      </c>
      <c r="L73" s="128"/>
      <c r="M73" s="129"/>
    </row>
    <row r="74" ht="17.25" customHeight="1" spans="1:13">
      <c r="A74" s="102">
        <v>60</v>
      </c>
      <c r="B74" s="102" t="s">
        <v>93</v>
      </c>
      <c r="C74" s="116">
        <v>4.2</v>
      </c>
      <c r="D74" s="117">
        <f>VLOOKUP(B74,[2]透视表!$A$5:$B$101,2,FALSE)/10000</f>
        <v>2.5675</v>
      </c>
      <c r="E74" s="118">
        <f t="shared" si="10"/>
        <v>0.611309523809524</v>
      </c>
      <c r="F74" s="119">
        <f>VLOOKUP(B74,[3]透视表!$A$7:$G$93,2,FALSE)</f>
        <v>1450</v>
      </c>
      <c r="G74" s="119">
        <f>VLOOKUP(B74,[3]透视表!$A$7:$G$93,3,FALSE)</f>
        <v>427</v>
      </c>
      <c r="H74" s="119">
        <f>VLOOKUP(B74,[3]透视表!$A$7:$G$93,4,FALSE)</f>
        <v>792</v>
      </c>
      <c r="I74" s="119">
        <f>VLOOKUP(B74,[3]透视表!$A$7:$G$93,5,FALSE)</f>
        <v>332</v>
      </c>
      <c r="J74" s="131">
        <f t="shared" si="11"/>
        <v>0.546206896551724</v>
      </c>
      <c r="K74" s="131">
        <f t="shared" si="12"/>
        <v>0.77751756440281</v>
      </c>
      <c r="L74" s="128"/>
      <c r="M74" s="129"/>
    </row>
    <row r="75" ht="17.25" customHeight="1" spans="1:13">
      <c r="A75" s="102">
        <v>61</v>
      </c>
      <c r="B75" s="102" t="s">
        <v>94</v>
      </c>
      <c r="C75" s="116">
        <v>1.5</v>
      </c>
      <c r="D75" s="117">
        <f>VLOOKUP(B75,[2]透视表!$A$5:$B$101,2,FALSE)/10000</f>
        <v>1.0888</v>
      </c>
      <c r="E75" s="118">
        <f t="shared" si="10"/>
        <v>0.725866666666667</v>
      </c>
      <c r="F75" s="119">
        <f>VLOOKUP(B75,[3]透视表!$A$7:$G$93,2,FALSE)</f>
        <v>1920</v>
      </c>
      <c r="G75" s="119">
        <f>VLOOKUP(B75,[3]透视表!$A$7:$G$93,3,FALSE)</f>
        <v>990</v>
      </c>
      <c r="H75" s="119">
        <f>VLOOKUP(B75,[3]透视表!$A$7:$G$93,4,FALSE)</f>
        <v>210</v>
      </c>
      <c r="I75" s="119">
        <f>VLOOKUP(B75,[3]透视表!$A$7:$G$93,5,FALSE)</f>
        <v>60</v>
      </c>
      <c r="J75" s="131">
        <f t="shared" si="11"/>
        <v>0.109375</v>
      </c>
      <c r="K75" s="131">
        <f t="shared" si="12"/>
        <v>0.0606060606060606</v>
      </c>
      <c r="L75" s="128"/>
      <c r="M75" s="129"/>
    </row>
    <row r="76" ht="17.25" customHeight="1" spans="1:13">
      <c r="A76" s="102">
        <v>62</v>
      </c>
      <c r="B76" s="102" t="s">
        <v>95</v>
      </c>
      <c r="C76" s="116">
        <v>2.3</v>
      </c>
      <c r="D76" s="117">
        <f>VLOOKUP(B76,[2]透视表!$A$5:$B$101,2,FALSE)/10000</f>
        <v>1.690054</v>
      </c>
      <c r="E76" s="118">
        <f t="shared" si="10"/>
        <v>0.734806086956522</v>
      </c>
      <c r="F76" s="119">
        <f>VLOOKUP(B76,[3]透视表!$A$7:$G$93,2,FALSE)</f>
        <v>4934</v>
      </c>
      <c r="G76" s="119">
        <f>VLOOKUP(B76,[3]透视表!$A$7:$G$93,3,FALSE)</f>
        <v>1831</v>
      </c>
      <c r="H76" s="119">
        <f>VLOOKUP(B76,[3]透视表!$A$7:$G$93,4,FALSE)</f>
        <v>3990</v>
      </c>
      <c r="I76" s="119">
        <f>VLOOKUP(B76,[3]透视表!$A$7:$G$93,5,FALSE)</f>
        <v>1831</v>
      </c>
      <c r="J76" s="131">
        <f t="shared" si="11"/>
        <v>0.80867450344548</v>
      </c>
      <c r="K76" s="131">
        <f t="shared" si="12"/>
        <v>1</v>
      </c>
      <c r="L76" s="128"/>
      <c r="M76" s="129"/>
    </row>
    <row r="77" ht="17.25" customHeight="1" spans="1:13">
      <c r="A77" s="102">
        <v>63</v>
      </c>
      <c r="B77" s="121" t="s">
        <v>96</v>
      </c>
      <c r="C77" s="116">
        <v>3.8</v>
      </c>
      <c r="D77" s="117">
        <f>VLOOKUP(B77,[2]透视表!$A$5:$B$101,2,FALSE)/10000</f>
        <v>2.2111</v>
      </c>
      <c r="E77" s="118">
        <f t="shared" si="10"/>
        <v>0.581868421052632</v>
      </c>
      <c r="F77" s="119">
        <f>VLOOKUP(B77,[3]透视表!$A$7:$G$93,2,FALSE)</f>
        <v>1440</v>
      </c>
      <c r="G77" s="119">
        <f>VLOOKUP(B77,[3]透视表!$A$7:$G$93,3,FALSE)</f>
        <v>1120</v>
      </c>
      <c r="H77" s="119">
        <f>VLOOKUP(B77,[3]透视表!$A$7:$G$93,4,FALSE)</f>
        <v>1405</v>
      </c>
      <c r="I77" s="119">
        <f>VLOOKUP(B77,[3]透视表!$A$7:$G$93,5,FALSE)</f>
        <v>1085</v>
      </c>
      <c r="J77" s="131">
        <f t="shared" si="11"/>
        <v>0.975694444444444</v>
      </c>
      <c r="K77" s="131">
        <f t="shared" si="12"/>
        <v>0.96875</v>
      </c>
      <c r="L77" s="128"/>
      <c r="M77" s="129"/>
    </row>
    <row r="78" ht="17.25" customHeight="1" spans="1:13">
      <c r="A78" s="113" t="s">
        <v>97</v>
      </c>
      <c r="B78" s="1" t="s">
        <v>98</v>
      </c>
      <c r="C78" s="110">
        <v>38.1</v>
      </c>
      <c r="D78" s="110">
        <f>VLOOKUP(B78,[2]透视表!$A$5:$B$101,2,FALSE)/10000</f>
        <v>24.96328082</v>
      </c>
      <c r="E78" s="111">
        <f t="shared" si="10"/>
        <v>0.655204220997375</v>
      </c>
      <c r="F78" s="114">
        <f>VLOOKUP(B78,[3]透视表!$A$7:$G$93,2,FALSE)</f>
        <v>210462.5</v>
      </c>
      <c r="G78" s="114">
        <f>VLOOKUP(B78,[3]透视表!$A$7:$G$93,3,FALSE)</f>
        <v>48760</v>
      </c>
      <c r="H78" s="114">
        <f>VLOOKUP(B78,[3]透视表!$A$7:$G$93,4,FALSE)</f>
        <v>111695</v>
      </c>
      <c r="I78" s="114">
        <f>VLOOKUP(B78,[3]透视表!$A$7:$G$93,5,FALSE)</f>
        <v>16997</v>
      </c>
      <c r="J78" s="130">
        <f t="shared" si="11"/>
        <v>0.530712122112015</v>
      </c>
      <c r="K78" s="130">
        <f t="shared" si="12"/>
        <v>0.348584905660377</v>
      </c>
      <c r="L78" s="128"/>
      <c r="M78" s="129"/>
    </row>
    <row r="79" ht="17.25" customHeight="1" spans="1:13">
      <c r="A79" s="102">
        <v>64</v>
      </c>
      <c r="B79" s="102" t="s">
        <v>99</v>
      </c>
      <c r="C79" s="116">
        <v>4.7</v>
      </c>
      <c r="D79" s="117">
        <f>VLOOKUP(B79,[2]透视表!$A$5:$B$101,2,FALSE)/10000</f>
        <v>3.7728</v>
      </c>
      <c r="E79" s="118">
        <f t="shared" si="10"/>
        <v>0.802723404255319</v>
      </c>
      <c r="F79" s="119" t="s">
        <v>19</v>
      </c>
      <c r="G79" s="119" t="s">
        <v>19</v>
      </c>
      <c r="H79" s="119" t="s">
        <v>19</v>
      </c>
      <c r="I79" s="119" t="s">
        <v>19</v>
      </c>
      <c r="J79" s="131" t="s">
        <v>19</v>
      </c>
      <c r="K79" s="131" t="s">
        <v>19</v>
      </c>
      <c r="L79" s="128"/>
      <c r="M79" s="129"/>
    </row>
    <row r="80" ht="17.25" customHeight="1" spans="1:13">
      <c r="A80" s="102">
        <v>65</v>
      </c>
      <c r="B80" s="102" t="s">
        <v>100</v>
      </c>
      <c r="C80" s="116">
        <v>5.4</v>
      </c>
      <c r="D80" s="117">
        <f>VLOOKUP(B80,[2]透视表!$A$5:$B$101,2,FALSE)/10000</f>
        <v>3.5295</v>
      </c>
      <c r="E80" s="118">
        <f t="shared" ref="E80:E87" si="13">D80/C80</f>
        <v>0.653611111111111</v>
      </c>
      <c r="F80" s="119">
        <f>VLOOKUP(B80,[3]透视表!$A$7:$G$93,2,FALSE)</f>
        <v>70</v>
      </c>
      <c r="G80" s="119">
        <f>VLOOKUP(B80,[3]透视表!$A$7:$G$93,3,FALSE)</f>
        <v>70</v>
      </c>
      <c r="H80" s="119">
        <f>VLOOKUP(B80,[3]透视表!$A$7:$G$93,4,FALSE)</f>
        <v>65</v>
      </c>
      <c r="I80" s="119">
        <f>VLOOKUP(B80,[3]透视表!$A$7:$G$93,5,FALSE)</f>
        <v>65</v>
      </c>
      <c r="J80" s="131">
        <f t="shared" si="11"/>
        <v>0.928571428571429</v>
      </c>
      <c r="K80" s="131">
        <f t="shared" si="12"/>
        <v>0.928571428571429</v>
      </c>
      <c r="L80" s="128"/>
      <c r="M80" s="129"/>
    </row>
    <row r="81" ht="17.25" customHeight="1" spans="1:13">
      <c r="A81" s="102">
        <v>66</v>
      </c>
      <c r="B81" s="102" t="s">
        <v>101</v>
      </c>
      <c r="C81" s="116">
        <v>3.6</v>
      </c>
      <c r="D81" s="117">
        <f>VLOOKUP(B81,[2]透视表!$A$5:$B$101,2,FALSE)/10000</f>
        <v>2.87258182</v>
      </c>
      <c r="E81" s="118">
        <f t="shared" si="13"/>
        <v>0.797939394444445</v>
      </c>
      <c r="F81" s="119">
        <f>VLOOKUP(B81,[3]透视表!$A$7:$G$93,2,FALSE)</f>
        <v>6540</v>
      </c>
      <c r="G81" s="119">
        <f>VLOOKUP(B81,[3]透视表!$A$7:$G$93,3,FALSE)</f>
        <v>1180</v>
      </c>
      <c r="H81" s="119">
        <f>VLOOKUP(B81,[3]透视表!$A$7:$G$93,4,FALSE)</f>
        <v>1232</v>
      </c>
      <c r="I81" s="119">
        <f>VLOOKUP(B81,[3]透视表!$A$7:$G$93,5,FALSE)</f>
        <v>100</v>
      </c>
      <c r="J81" s="131">
        <f t="shared" si="11"/>
        <v>0.188379204892966</v>
      </c>
      <c r="K81" s="131">
        <f t="shared" si="12"/>
        <v>0.0847457627118644</v>
      </c>
      <c r="L81" s="128"/>
      <c r="M81" s="129"/>
    </row>
    <row r="82" ht="17.25" customHeight="1" spans="1:13">
      <c r="A82" s="102">
        <v>67</v>
      </c>
      <c r="B82" s="102" t="s">
        <v>102</v>
      </c>
      <c r="C82" s="116">
        <v>4.4</v>
      </c>
      <c r="D82" s="117">
        <f>VLOOKUP(B82,[2]透视表!$A$5:$B$101,2,FALSE)/10000</f>
        <v>2.7057</v>
      </c>
      <c r="E82" s="118">
        <f t="shared" si="13"/>
        <v>0.614931818181818</v>
      </c>
      <c r="F82" s="119">
        <f>VLOOKUP(B82,[3]透视表!$A$7:$G$93,2,FALSE)</f>
        <v>23635.5</v>
      </c>
      <c r="G82" s="119">
        <f>VLOOKUP(B82,[3]透视表!$A$7:$G$93,3,FALSE)</f>
        <v>2290</v>
      </c>
      <c r="H82" s="119">
        <f>VLOOKUP(B82,[3]透视表!$A$7:$G$93,4,FALSE)</f>
        <v>13528</v>
      </c>
      <c r="I82" s="119">
        <f>VLOOKUP(B82,[3]透视表!$A$7:$G$93,5,FALSE)</f>
        <v>1952</v>
      </c>
      <c r="J82" s="131">
        <f t="shared" si="11"/>
        <v>0.572359374669459</v>
      </c>
      <c r="K82" s="131">
        <f t="shared" si="12"/>
        <v>0.852401746724891</v>
      </c>
      <c r="L82" s="128"/>
      <c r="M82" s="129"/>
    </row>
    <row r="83" ht="17.25" customHeight="1" spans="1:13">
      <c r="A83" s="102">
        <v>68</v>
      </c>
      <c r="B83" s="102" t="s">
        <v>103</v>
      </c>
      <c r="C83" s="116">
        <v>3.1</v>
      </c>
      <c r="D83" s="117">
        <f>VLOOKUP(B83,[2]透视表!$A$5:$B$101,2,FALSE)/10000</f>
        <v>2.099499</v>
      </c>
      <c r="E83" s="118">
        <f t="shared" si="13"/>
        <v>0.677257741935484</v>
      </c>
      <c r="F83" s="119">
        <f>VLOOKUP(B83,[3]透视表!$A$7:$G$93,2,FALSE)</f>
        <v>8552</v>
      </c>
      <c r="G83" s="119">
        <f>VLOOKUP(B83,[3]透视表!$A$7:$G$93,3,FALSE)</f>
        <v>1830</v>
      </c>
      <c r="H83" s="119">
        <f>VLOOKUP(B83,[3]透视表!$A$7:$G$93,4,FALSE)</f>
        <v>3580</v>
      </c>
      <c r="I83" s="119">
        <f>VLOOKUP(B83,[3]透视表!$A$7:$G$93,5,FALSE)</f>
        <v>1530</v>
      </c>
      <c r="J83" s="131">
        <f t="shared" si="11"/>
        <v>0.418615528531338</v>
      </c>
      <c r="K83" s="131">
        <f t="shared" si="12"/>
        <v>0.836065573770492</v>
      </c>
      <c r="L83" s="128"/>
      <c r="M83" s="129"/>
    </row>
    <row r="84" ht="17.25" customHeight="1" spans="1:13">
      <c r="A84" s="102">
        <v>69</v>
      </c>
      <c r="B84" s="102" t="s">
        <v>104</v>
      </c>
      <c r="C84" s="116">
        <v>4.3</v>
      </c>
      <c r="D84" s="117">
        <f>VLOOKUP(B84,[2]透视表!$A$5:$B$101,2,FALSE)/10000</f>
        <v>2.662</v>
      </c>
      <c r="E84" s="118">
        <f t="shared" si="13"/>
        <v>0.61906976744186</v>
      </c>
      <c r="F84" s="119">
        <f>VLOOKUP(B84,[3]透视表!$A$7:$G$93,2,FALSE)</f>
        <v>8070</v>
      </c>
      <c r="G84" s="119">
        <f>VLOOKUP(B84,[3]透视表!$A$7:$G$93,3,FALSE)</f>
        <v>1320</v>
      </c>
      <c r="H84" s="119">
        <f>VLOOKUP(B84,[3]透视表!$A$7:$G$93,4,FALSE)</f>
        <v>5170</v>
      </c>
      <c r="I84" s="119">
        <f>VLOOKUP(B84,[3]透视表!$A$7:$G$93,5,FALSE)</f>
        <v>870</v>
      </c>
      <c r="J84" s="131">
        <f t="shared" si="11"/>
        <v>0.640644361833953</v>
      </c>
      <c r="K84" s="131">
        <f t="shared" si="12"/>
        <v>0.659090909090909</v>
      </c>
      <c r="L84" s="128"/>
      <c r="M84" s="129"/>
    </row>
    <row r="85" ht="17.25" customHeight="1" spans="1:13">
      <c r="A85" s="102">
        <v>70</v>
      </c>
      <c r="B85" s="102" t="s">
        <v>105</v>
      </c>
      <c r="C85" s="116">
        <v>12.7</v>
      </c>
      <c r="D85" s="117">
        <f>VLOOKUP(B85,[2]透视表!$A$5:$B$101,2,FALSE)/10000</f>
        <v>7.3212</v>
      </c>
      <c r="E85" s="118">
        <f t="shared" si="13"/>
        <v>0.576472440944882</v>
      </c>
      <c r="F85" s="119">
        <f>VLOOKUP(B85,[3]透视表!$A$7:$G$93,2,FALSE)</f>
        <v>163595</v>
      </c>
      <c r="G85" s="119">
        <f>VLOOKUP(B85,[3]透视表!$A$7:$G$93,3,FALSE)</f>
        <v>42070</v>
      </c>
      <c r="H85" s="119">
        <f>VLOOKUP(B85,[3]透视表!$A$7:$G$93,4,FALSE)</f>
        <v>88120</v>
      </c>
      <c r="I85" s="119">
        <f>VLOOKUP(B85,[3]透视表!$A$7:$G$93,5,FALSE)</f>
        <v>12480</v>
      </c>
      <c r="J85" s="131">
        <f t="shared" si="11"/>
        <v>0.538647269170818</v>
      </c>
      <c r="K85" s="131">
        <f t="shared" si="12"/>
        <v>0.296648443071072</v>
      </c>
      <c r="L85" s="128"/>
      <c r="M85" s="129"/>
    </row>
    <row r="86" ht="17.25" customHeight="1" spans="1:13">
      <c r="A86" s="113" t="s">
        <v>106</v>
      </c>
      <c r="B86" s="1" t="s">
        <v>107</v>
      </c>
      <c r="C86" s="110">
        <v>23.7</v>
      </c>
      <c r="D86" s="110">
        <f>VLOOKUP(B86,[2]透视表!$A$5:$B$101,2,FALSE)/10000</f>
        <v>15.505943</v>
      </c>
      <c r="E86" s="111">
        <f t="shared" si="13"/>
        <v>0.654259198312236</v>
      </c>
      <c r="F86" s="114">
        <f>VLOOKUP(B86,[3]透视表!$A$7:$G$93,2,FALSE)</f>
        <v>5929</v>
      </c>
      <c r="G86" s="114">
        <f>VLOOKUP(B86,[3]透视表!$A$7:$G$93,3,FALSE)</f>
        <v>2270</v>
      </c>
      <c r="H86" s="114">
        <f>VLOOKUP(B86,[3]透视表!$A$7:$G$93,4,FALSE)</f>
        <v>4076</v>
      </c>
      <c r="I86" s="114">
        <f>VLOOKUP(B86,[3]透视表!$A$7:$G$93,5,FALSE)</f>
        <v>1870</v>
      </c>
      <c r="J86" s="130">
        <f t="shared" si="11"/>
        <v>0.687468375780064</v>
      </c>
      <c r="K86" s="130">
        <f t="shared" si="12"/>
        <v>0.823788546255507</v>
      </c>
      <c r="L86" s="128"/>
      <c r="M86" s="129"/>
    </row>
    <row r="87" s="84" customFormat="1" ht="17.25" customHeight="1" spans="1:13">
      <c r="A87" s="121">
        <v>71</v>
      </c>
      <c r="B87" s="121" t="s">
        <v>108</v>
      </c>
      <c r="C87" s="117">
        <v>8.8</v>
      </c>
      <c r="D87" s="117">
        <f>VLOOKUP(B87,[2]透视表!$A$5:$B$101,2,FALSE)/10000</f>
        <v>7.2359</v>
      </c>
      <c r="E87" s="118">
        <f t="shared" si="13"/>
        <v>0.822261363636364</v>
      </c>
      <c r="F87" s="119">
        <f>VLOOKUP(B87,[3]透视表!$A$7:$G$93,2,FALSE)</f>
        <v>362</v>
      </c>
      <c r="G87" s="119">
        <f>VLOOKUP(B87,[3]透视表!$A$7:$G$93,3,FALSE)</f>
        <v>130</v>
      </c>
      <c r="H87" s="119">
        <f>VLOOKUP(B87,[3]透视表!$A$7:$G$93,4,FALSE)</f>
        <v>274</v>
      </c>
      <c r="I87" s="119">
        <f>VLOOKUP(B87,[3]透视表!$A$7:$G$93,5,FALSE)</f>
        <v>130</v>
      </c>
      <c r="J87" s="131">
        <f t="shared" si="11"/>
        <v>0.756906077348066</v>
      </c>
      <c r="K87" s="131">
        <f t="shared" si="12"/>
        <v>1</v>
      </c>
      <c r="L87" s="132"/>
      <c r="M87" s="133"/>
    </row>
    <row r="88" ht="17.25" customHeight="1" spans="1:13">
      <c r="A88" s="102">
        <v>72</v>
      </c>
      <c r="B88" s="102" t="s">
        <v>109</v>
      </c>
      <c r="C88" s="116">
        <v>6.7</v>
      </c>
      <c r="D88" s="117">
        <f>VLOOKUP(B88,[2]透视表!$A$5:$B$101,2,FALSE)/10000</f>
        <v>3.5046</v>
      </c>
      <c r="E88" s="118">
        <f t="shared" ref="E88:E93" si="14">D88/C88</f>
        <v>0.523074626865672</v>
      </c>
      <c r="F88" s="119">
        <f>VLOOKUP(B88,[3]透视表!$A$7:$G$93,2,FALSE)</f>
        <v>3160</v>
      </c>
      <c r="G88" s="119">
        <f>VLOOKUP(B88,[3]透视表!$A$7:$G$93,3,FALSE)</f>
        <v>1470</v>
      </c>
      <c r="H88" s="119">
        <f>VLOOKUP(B88,[3]透视表!$A$7:$G$93,4,FALSE)</f>
        <v>2327</v>
      </c>
      <c r="I88" s="119">
        <f>VLOOKUP(B88,[3]透视表!$A$7:$G$93,5,FALSE)</f>
        <v>1090</v>
      </c>
      <c r="J88" s="131">
        <f t="shared" si="11"/>
        <v>0.736392405063291</v>
      </c>
      <c r="K88" s="131">
        <f t="shared" si="12"/>
        <v>0.741496598639456</v>
      </c>
      <c r="L88" s="128"/>
      <c r="M88" s="129"/>
    </row>
    <row r="89" ht="17.25" customHeight="1" spans="1:13">
      <c r="A89" s="102">
        <v>73</v>
      </c>
      <c r="B89" s="102" t="s">
        <v>110</v>
      </c>
      <c r="C89" s="116">
        <v>3.4</v>
      </c>
      <c r="D89" s="117">
        <f>VLOOKUP(B89,[2]透视表!$A$5:$B$101,2,FALSE)/10000</f>
        <v>2.131887</v>
      </c>
      <c r="E89" s="118">
        <f t="shared" si="14"/>
        <v>0.627025588235294</v>
      </c>
      <c r="F89" s="119">
        <f>VLOOKUP(B89,[3]透视表!$A$7:$G$93,2,FALSE)</f>
        <v>936</v>
      </c>
      <c r="G89" s="119">
        <f>VLOOKUP(B89,[3]透视表!$A$7:$G$93,3,FALSE)</f>
        <v>240</v>
      </c>
      <c r="H89" s="119">
        <f>VLOOKUP(B89,[3]透视表!$A$7:$G$93,4,FALSE)</f>
        <v>510</v>
      </c>
      <c r="I89" s="119">
        <f>VLOOKUP(B89,[3]透视表!$A$7:$G$93,5,FALSE)</f>
        <v>240</v>
      </c>
      <c r="J89" s="131">
        <f t="shared" si="11"/>
        <v>0.544871794871795</v>
      </c>
      <c r="K89" s="131">
        <f t="shared" si="12"/>
        <v>1</v>
      </c>
      <c r="L89" s="128"/>
      <c r="M89" s="129"/>
    </row>
    <row r="90" ht="17.25" customHeight="1" spans="1:13">
      <c r="A90" s="102">
        <v>74</v>
      </c>
      <c r="B90" s="102" t="s">
        <v>111</v>
      </c>
      <c r="C90" s="116">
        <v>3.4</v>
      </c>
      <c r="D90" s="117">
        <f>VLOOKUP(B90,[2]透视表!$A$5:$B$101,2,FALSE)/10000</f>
        <v>1.827397</v>
      </c>
      <c r="E90" s="118">
        <f t="shared" si="14"/>
        <v>0.537469705882353</v>
      </c>
      <c r="F90" s="119">
        <f>VLOOKUP(B90,[3]透视表!$A$7:$G$93,2,FALSE)</f>
        <v>1471</v>
      </c>
      <c r="G90" s="119">
        <f>VLOOKUP(B90,[3]透视表!$A$7:$G$93,3,FALSE)</f>
        <v>430</v>
      </c>
      <c r="H90" s="119">
        <f>VLOOKUP(B90,[3]透视表!$A$7:$G$93,4,FALSE)</f>
        <v>965</v>
      </c>
      <c r="I90" s="119">
        <f>VLOOKUP(B90,[3]透视表!$A$7:$G$93,5,FALSE)</f>
        <v>410</v>
      </c>
      <c r="J90" s="131">
        <f t="shared" si="11"/>
        <v>0.656016315431679</v>
      </c>
      <c r="K90" s="131">
        <f t="shared" si="12"/>
        <v>0.953488372093023</v>
      </c>
      <c r="L90" s="128"/>
      <c r="M90" s="129"/>
    </row>
    <row r="91" ht="17.25" customHeight="1" spans="1:13">
      <c r="A91" s="102">
        <v>75</v>
      </c>
      <c r="B91" s="102" t="s">
        <v>112</v>
      </c>
      <c r="C91" s="116">
        <v>1.3</v>
      </c>
      <c r="D91" s="117">
        <f>VLOOKUP(B91,[2]透视表!$A$5:$B$101,2,FALSE)/10000</f>
        <v>0.806159</v>
      </c>
      <c r="E91" s="118">
        <f t="shared" si="14"/>
        <v>0.620122307692308</v>
      </c>
      <c r="F91" s="119" t="s">
        <v>19</v>
      </c>
      <c r="G91" s="119" t="s">
        <v>19</v>
      </c>
      <c r="H91" s="119" t="s">
        <v>19</v>
      </c>
      <c r="I91" s="119" t="s">
        <v>19</v>
      </c>
      <c r="J91" s="131" t="s">
        <v>19</v>
      </c>
      <c r="K91" s="131" t="s">
        <v>19</v>
      </c>
      <c r="L91" s="128"/>
      <c r="M91" s="129"/>
    </row>
    <row r="92" ht="17.25" customHeight="1" spans="1:13">
      <c r="A92" s="113" t="s">
        <v>113</v>
      </c>
      <c r="B92" s="1" t="s">
        <v>114</v>
      </c>
      <c r="C92" s="110">
        <v>42</v>
      </c>
      <c r="D92" s="110">
        <f>VLOOKUP(B92,[2]透视表!$A$5:$B$101,2,FALSE)/10000</f>
        <v>24.928608</v>
      </c>
      <c r="E92" s="111">
        <f t="shared" si="14"/>
        <v>0.593538285714286</v>
      </c>
      <c r="F92" s="114">
        <f>VLOOKUP(B92,[3]透视表!$A$7:$G$93,2,FALSE)</f>
        <v>31893.97</v>
      </c>
      <c r="G92" s="114">
        <f>VLOOKUP(B92,[3]透视表!$A$7:$G$93,3,FALSE)</f>
        <v>12895</v>
      </c>
      <c r="H92" s="114">
        <f>VLOOKUP(B92,[3]透视表!$A$7:$G$93,4,FALSE)</f>
        <v>6144.09</v>
      </c>
      <c r="I92" s="114">
        <f>VLOOKUP(B92,[3]透视表!$A$7:$G$93,5,FALSE)</f>
        <v>2110.18</v>
      </c>
      <c r="J92" s="130">
        <f t="shared" si="11"/>
        <v>0.192641116800448</v>
      </c>
      <c r="K92" s="130">
        <f t="shared" si="12"/>
        <v>0.163643272586274</v>
      </c>
      <c r="L92" s="128"/>
      <c r="M92" s="129"/>
    </row>
    <row r="93" ht="17.25" customHeight="1" spans="1:13">
      <c r="A93" s="102">
        <v>76</v>
      </c>
      <c r="B93" s="102" t="s">
        <v>115</v>
      </c>
      <c r="C93" s="117">
        <v>9.5</v>
      </c>
      <c r="D93" s="117">
        <f>VLOOKUP(B93,[2]透视表!$A$5:$B$101,2,FALSE)/10000</f>
        <v>5.047</v>
      </c>
      <c r="E93" s="118">
        <f t="shared" si="14"/>
        <v>0.531263157894737</v>
      </c>
      <c r="F93" s="119" t="s">
        <v>19</v>
      </c>
      <c r="G93" s="119" t="s">
        <v>19</v>
      </c>
      <c r="H93" s="119" t="s">
        <v>19</v>
      </c>
      <c r="I93" s="119" t="s">
        <v>19</v>
      </c>
      <c r="J93" s="131" t="s">
        <v>19</v>
      </c>
      <c r="K93" s="131" t="s">
        <v>19</v>
      </c>
      <c r="L93" s="128"/>
      <c r="M93" s="129"/>
    </row>
    <row r="94" ht="17.25" customHeight="1" spans="1:13">
      <c r="A94" s="102">
        <v>77</v>
      </c>
      <c r="B94" s="102" t="s">
        <v>116</v>
      </c>
      <c r="C94" s="116">
        <v>2.2</v>
      </c>
      <c r="D94" s="117">
        <f>VLOOKUP(B94,[2]透视表!$A$5:$B$101,2,FALSE)/10000</f>
        <v>1.218243</v>
      </c>
      <c r="E94" s="118">
        <f t="shared" ref="E94:E104" si="15">D94/C94</f>
        <v>0.553746818181818</v>
      </c>
      <c r="F94" s="119">
        <f>VLOOKUP(B94,[3]透视表!$A$7:$G$93,2,FALSE)</f>
        <v>54</v>
      </c>
      <c r="G94" s="119">
        <f>VLOOKUP(B94,[3]透视表!$A$7:$G$93,3,FALSE)</f>
        <v>50</v>
      </c>
      <c r="H94" s="119">
        <f>VLOOKUP(B94,[3]透视表!$A$7:$G$93,4,FALSE)</f>
        <v>45</v>
      </c>
      <c r="I94" s="119">
        <f>VLOOKUP(B94,[3]透视表!$A$7:$G$93,5,FALSE)</f>
        <v>45</v>
      </c>
      <c r="J94" s="131">
        <f t="shared" si="11"/>
        <v>0.833333333333333</v>
      </c>
      <c r="K94" s="131">
        <f t="shared" si="12"/>
        <v>0.9</v>
      </c>
      <c r="L94" s="128"/>
      <c r="M94" s="129"/>
    </row>
    <row r="95" ht="17.25" customHeight="1" spans="1:13">
      <c r="A95" s="102">
        <v>78</v>
      </c>
      <c r="B95" s="102" t="s">
        <v>117</v>
      </c>
      <c r="C95" s="116">
        <v>4.4</v>
      </c>
      <c r="D95" s="117">
        <f>VLOOKUP(B95,[2]透视表!$A$5:$B$101,2,FALSE)/10000</f>
        <v>3.38077</v>
      </c>
      <c r="E95" s="118">
        <f t="shared" si="15"/>
        <v>0.768356818181818</v>
      </c>
      <c r="F95" s="119">
        <f>VLOOKUP(B95,[3]透视表!$A$7:$G$93,2,FALSE)</f>
        <v>950</v>
      </c>
      <c r="G95" s="119">
        <f>VLOOKUP(B95,[3]透视表!$A$7:$G$93,3,FALSE)</f>
        <v>630</v>
      </c>
      <c r="H95" s="119">
        <f>VLOOKUP(B95,[3]透视表!$A$7:$G$93,4,FALSE)</f>
        <v>885</v>
      </c>
      <c r="I95" s="119">
        <f>VLOOKUP(B95,[3]透视表!$A$7:$G$93,5,FALSE)</f>
        <v>615</v>
      </c>
      <c r="J95" s="131">
        <f t="shared" si="11"/>
        <v>0.931578947368421</v>
      </c>
      <c r="K95" s="131">
        <f t="shared" si="12"/>
        <v>0.976190476190476</v>
      </c>
      <c r="L95" s="128"/>
      <c r="M95" s="129"/>
    </row>
    <row r="96" ht="17.25" customHeight="1" spans="1:13">
      <c r="A96" s="102">
        <v>79</v>
      </c>
      <c r="B96" s="102" t="s">
        <v>118</v>
      </c>
      <c r="C96" s="116">
        <v>2</v>
      </c>
      <c r="D96" s="117">
        <f>VLOOKUP(B96,[2]透视表!$A$5:$B$101,2,FALSE)/10000</f>
        <v>1.06</v>
      </c>
      <c r="E96" s="118">
        <f t="shared" si="15"/>
        <v>0.53</v>
      </c>
      <c r="F96" s="119">
        <f>VLOOKUP(B96,[3]透视表!$A$7:$G$93,2,FALSE)</f>
        <v>8690</v>
      </c>
      <c r="G96" s="119">
        <f>VLOOKUP(B96,[3]透视表!$A$7:$G$93,3,FALSE)</f>
        <v>3365</v>
      </c>
      <c r="H96" s="119">
        <f>VLOOKUP(B96,[3]透视表!$A$7:$G$93,4,FALSE)</f>
        <v>1055</v>
      </c>
      <c r="I96" s="119">
        <f>VLOOKUP(B96,[3]透视表!$A$7:$G$93,5,FALSE)</f>
        <v>5</v>
      </c>
      <c r="J96" s="131">
        <f t="shared" si="11"/>
        <v>0.121403912543153</v>
      </c>
      <c r="K96" s="131">
        <f t="shared" si="12"/>
        <v>0.00148588410104012</v>
      </c>
      <c r="L96" s="128"/>
      <c r="M96" s="129"/>
    </row>
    <row r="97" ht="17.25" customHeight="1" spans="1:13">
      <c r="A97" s="102">
        <v>80</v>
      </c>
      <c r="B97" s="102" t="s">
        <v>119</v>
      </c>
      <c r="C97" s="116">
        <v>4.7</v>
      </c>
      <c r="D97" s="117">
        <f>VLOOKUP(B97,[2]透视表!$A$5:$B$101,2,FALSE)/10000</f>
        <v>2.31112</v>
      </c>
      <c r="E97" s="118">
        <f t="shared" si="15"/>
        <v>0.491727659574468</v>
      </c>
      <c r="F97" s="119">
        <f>VLOOKUP(B97,[3]透视表!$A$7:$G$93,2,FALSE)</f>
        <v>70</v>
      </c>
      <c r="G97" s="119">
        <f>VLOOKUP(B97,[3]透视表!$A$7:$G$93,3,FALSE)</f>
        <v>70</v>
      </c>
      <c r="H97" s="119">
        <f>VLOOKUP(B97,[3]透视表!$A$7:$G$93,4,FALSE)</f>
        <v>10</v>
      </c>
      <c r="I97" s="119">
        <f>VLOOKUP(B97,[3]透视表!$A$7:$G$93,5,FALSE)</f>
        <v>10</v>
      </c>
      <c r="J97" s="131">
        <f t="shared" si="11"/>
        <v>0.142857142857143</v>
      </c>
      <c r="K97" s="131">
        <f t="shared" si="12"/>
        <v>0.142857142857143</v>
      </c>
      <c r="L97" s="128"/>
      <c r="M97" s="129"/>
    </row>
    <row r="98" ht="17.25" customHeight="1" spans="1:13">
      <c r="A98" s="102">
        <v>81</v>
      </c>
      <c r="B98" s="102" t="s">
        <v>120</v>
      </c>
      <c r="C98" s="116">
        <v>5.1</v>
      </c>
      <c r="D98" s="117">
        <f>VLOOKUP(B98,[2]透视表!$A$5:$B$101,2,FALSE)/10000</f>
        <v>3.022981</v>
      </c>
      <c r="E98" s="118">
        <f t="shared" si="15"/>
        <v>0.59274137254902</v>
      </c>
      <c r="F98" s="119">
        <f>VLOOKUP(B98,[3]透视表!$A$7:$G$93,2,FALSE)</f>
        <v>7151</v>
      </c>
      <c r="G98" s="119">
        <f>VLOOKUP(B98,[3]透视表!$A$7:$G$93,3,FALSE)</f>
        <v>1230</v>
      </c>
      <c r="H98" s="119">
        <f>VLOOKUP(B98,[3]透视表!$A$7:$G$93,4,FALSE)</f>
        <v>3769.29</v>
      </c>
      <c r="I98" s="119">
        <f>VLOOKUP(B98,[3]透视表!$A$7:$G$93,5,FALSE)</f>
        <v>1074.11</v>
      </c>
      <c r="J98" s="131">
        <f t="shared" si="11"/>
        <v>0.527099706334778</v>
      </c>
      <c r="K98" s="131">
        <f t="shared" si="12"/>
        <v>0.873260162601626</v>
      </c>
      <c r="L98" s="128"/>
      <c r="M98" s="129"/>
    </row>
    <row r="99" ht="17.25" customHeight="1" spans="1:13">
      <c r="A99" s="102">
        <v>82</v>
      </c>
      <c r="B99" s="102" t="s">
        <v>121</v>
      </c>
      <c r="C99" s="116">
        <v>4.8</v>
      </c>
      <c r="D99" s="117">
        <f>VLOOKUP(B99,[2]透视表!$A$5:$B$101,2,FALSE)/10000</f>
        <v>2.46418</v>
      </c>
      <c r="E99" s="118">
        <f t="shared" si="15"/>
        <v>0.513370833333333</v>
      </c>
      <c r="F99" s="119">
        <f>VLOOKUP(B99,[3]透视表!$A$7:$G$93,2,FALSE)</f>
        <v>40</v>
      </c>
      <c r="G99" s="119">
        <f>VLOOKUP(B99,[3]透视表!$A$7:$G$93,3,FALSE)</f>
        <v>40</v>
      </c>
      <c r="H99" s="119">
        <f>VLOOKUP(B99,[3]透视表!$A$7:$G$93,4,FALSE)</f>
        <v>0</v>
      </c>
      <c r="I99" s="119">
        <f>VLOOKUP(B99,[3]透视表!$A$7:$G$93,5,FALSE)</f>
        <v>0</v>
      </c>
      <c r="J99" s="131">
        <f t="shared" si="11"/>
        <v>0</v>
      </c>
      <c r="K99" s="131">
        <f t="shared" si="12"/>
        <v>0</v>
      </c>
      <c r="L99" s="128"/>
      <c r="M99" s="129"/>
    </row>
    <row r="100" ht="17.25" customHeight="1" spans="1:13">
      <c r="A100" s="102">
        <v>83</v>
      </c>
      <c r="B100" s="102" t="s">
        <v>122</v>
      </c>
      <c r="C100" s="116">
        <v>2.3</v>
      </c>
      <c r="D100" s="117">
        <f>VLOOKUP(B100,[2]透视表!$A$5:$B$101,2,FALSE)/10000</f>
        <v>1.8323</v>
      </c>
      <c r="E100" s="118">
        <f t="shared" si="15"/>
        <v>0.796652173913044</v>
      </c>
      <c r="F100" s="119">
        <f>VLOOKUP(B100,[3]透视表!$A$7:$G$93,2,FALSE)</f>
        <v>70</v>
      </c>
      <c r="G100" s="119">
        <f>VLOOKUP(B100,[3]透视表!$A$7:$G$93,3,FALSE)</f>
        <v>70</v>
      </c>
      <c r="H100" s="119">
        <f>VLOOKUP(B100,[3]透视表!$A$7:$G$93,4,FALSE)</f>
        <v>35.8</v>
      </c>
      <c r="I100" s="119">
        <f>VLOOKUP(B100,[3]透视表!$A$7:$G$93,5,FALSE)</f>
        <v>35.8</v>
      </c>
      <c r="J100" s="131">
        <f t="shared" si="11"/>
        <v>0.511428571428571</v>
      </c>
      <c r="K100" s="131">
        <f t="shared" si="12"/>
        <v>0.511428571428571</v>
      </c>
      <c r="L100" s="128"/>
      <c r="M100" s="129"/>
    </row>
    <row r="101" ht="17.25" customHeight="1" spans="1:13">
      <c r="A101" s="102">
        <v>84</v>
      </c>
      <c r="B101" s="102" t="s">
        <v>123</v>
      </c>
      <c r="C101" s="117">
        <v>4.2</v>
      </c>
      <c r="D101" s="117">
        <f>VLOOKUP(B101,[2]透视表!$A$5:$B$101,2,FALSE)/10000</f>
        <v>2.758514</v>
      </c>
      <c r="E101" s="118">
        <f t="shared" si="15"/>
        <v>0.656789047619048</v>
      </c>
      <c r="F101" s="119">
        <f>VLOOKUP(B101,[3]透视表!$A$7:$G$93,2,FALSE)</f>
        <v>14798.97</v>
      </c>
      <c r="G101" s="119">
        <f>VLOOKUP(B101,[3]透视表!$A$7:$G$93,3,FALSE)</f>
        <v>7370</v>
      </c>
      <c r="H101" s="119">
        <f>VLOOKUP(B101,[3]透视表!$A$7:$G$93,4,FALSE)</f>
        <v>294</v>
      </c>
      <c r="I101" s="119">
        <f>VLOOKUP(B101,[3]透视表!$A$7:$G$93,5,FALSE)</f>
        <v>275.27</v>
      </c>
      <c r="J101" s="131">
        <f t="shared" si="11"/>
        <v>0.0198662474483021</v>
      </c>
      <c r="K101" s="131">
        <f t="shared" si="12"/>
        <v>0.0373500678426052</v>
      </c>
      <c r="L101" s="128"/>
      <c r="M101" s="129"/>
    </row>
    <row r="102" ht="17.25" customHeight="1" spans="1:13">
      <c r="A102" s="102">
        <v>85</v>
      </c>
      <c r="B102" s="102" t="s">
        <v>124</v>
      </c>
      <c r="C102" s="116">
        <v>2.8</v>
      </c>
      <c r="D102" s="117">
        <f>VLOOKUP(B102,[2]透视表!$A$5:$B$101,2,FALSE)/10000</f>
        <v>1.8335</v>
      </c>
      <c r="E102" s="118">
        <f t="shared" si="15"/>
        <v>0.654821428571429</v>
      </c>
      <c r="F102" s="119">
        <f>VLOOKUP(B102,[3]透视表!$A$7:$G$93,2,FALSE)</f>
        <v>70</v>
      </c>
      <c r="G102" s="119">
        <f>VLOOKUP(B102,[3]透视表!$A$7:$G$93,3,FALSE)</f>
        <v>70</v>
      </c>
      <c r="H102" s="119">
        <f>VLOOKUP(B102,[3]透视表!$A$7:$G$93,4,FALSE)</f>
        <v>50</v>
      </c>
      <c r="I102" s="119">
        <f>VLOOKUP(B102,[3]透视表!$A$7:$G$93,5,FALSE)</f>
        <v>50</v>
      </c>
      <c r="J102" s="131">
        <f t="shared" si="11"/>
        <v>0.714285714285714</v>
      </c>
      <c r="K102" s="131">
        <f t="shared" si="12"/>
        <v>0.714285714285714</v>
      </c>
      <c r="L102" s="128"/>
      <c r="M102" s="129"/>
    </row>
    <row r="103" ht="17.25" customHeight="1" spans="1:13">
      <c r="A103" s="122" t="s">
        <v>125</v>
      </c>
      <c r="B103" s="1" t="s">
        <v>126</v>
      </c>
      <c r="C103" s="110">
        <v>41.9</v>
      </c>
      <c r="D103" s="110">
        <f>VLOOKUP(B103,[2]透视表!$A$5:$B$101,2,FALSE)/10000</f>
        <v>20.077344</v>
      </c>
      <c r="E103" s="111">
        <f t="shared" si="15"/>
        <v>0.479172887828162</v>
      </c>
      <c r="F103" s="114">
        <f>VLOOKUP(B103,[3]透视表!$A$7:$G$93,2,FALSE)</f>
        <v>64375</v>
      </c>
      <c r="G103" s="114">
        <f>VLOOKUP(B103,[3]透视表!$A$7:$G$93,3,FALSE)</f>
        <v>17624</v>
      </c>
      <c r="H103" s="114">
        <f>VLOOKUP(B103,[3]透视表!$A$7:$G$93,4,FALSE)</f>
        <v>36410</v>
      </c>
      <c r="I103" s="114">
        <f>VLOOKUP(B103,[3]透视表!$A$7:$G$93,5,FALSE)</f>
        <v>12252</v>
      </c>
      <c r="J103" s="130">
        <f t="shared" si="11"/>
        <v>0.565592233009709</v>
      </c>
      <c r="K103" s="130">
        <f t="shared" si="12"/>
        <v>0.695188379482524</v>
      </c>
      <c r="L103" s="128"/>
      <c r="M103" s="129"/>
    </row>
    <row r="104" ht="17.25" customHeight="1" spans="1:13">
      <c r="A104" s="102">
        <v>86</v>
      </c>
      <c r="B104" s="102" t="s">
        <v>127</v>
      </c>
      <c r="C104" s="116">
        <v>6.9</v>
      </c>
      <c r="D104" s="117">
        <f>VLOOKUP(B104,[2]透视表!$A$5:$B$101,2,FALSE)/10000</f>
        <v>1.6464</v>
      </c>
      <c r="E104" s="118">
        <f t="shared" si="15"/>
        <v>0.238608695652174</v>
      </c>
      <c r="F104" s="119">
        <f>VLOOKUP(B104,[3]透视表!$A$7:$G$93,2,FALSE)</f>
        <v>240</v>
      </c>
      <c r="G104" s="119">
        <f>VLOOKUP(B104,[3]透视表!$A$7:$G$93,3,FALSE)</f>
        <v>160</v>
      </c>
      <c r="H104" s="119">
        <f>VLOOKUP(B104,[3]透视表!$A$7:$G$93,4,FALSE)</f>
        <v>50</v>
      </c>
      <c r="I104" s="119">
        <f>VLOOKUP(B104,[3]透视表!$A$7:$G$93,5,FALSE)</f>
        <v>50</v>
      </c>
      <c r="J104" s="131">
        <f t="shared" si="11"/>
        <v>0.208333333333333</v>
      </c>
      <c r="K104" s="131">
        <f t="shared" si="12"/>
        <v>0.3125</v>
      </c>
      <c r="L104" s="128"/>
      <c r="M104" s="129"/>
    </row>
    <row r="105" ht="17.25" customHeight="1" spans="1:13">
      <c r="A105" s="102">
        <v>87</v>
      </c>
      <c r="B105" s="102" t="s">
        <v>128</v>
      </c>
      <c r="C105" s="116">
        <v>1</v>
      </c>
      <c r="D105" s="117">
        <f>VLOOKUP(B105,[2]透视表!$A$5:$B$101,2,FALSE)/10000</f>
        <v>0.5758</v>
      </c>
      <c r="E105" s="118">
        <f t="shared" ref="E105:E113" si="16">D105/C105</f>
        <v>0.5758</v>
      </c>
      <c r="F105" s="119">
        <f>VLOOKUP(B105,[3]透视表!$A$7:$G$93,2,FALSE)</f>
        <v>2120</v>
      </c>
      <c r="G105" s="119">
        <f>VLOOKUP(B105,[3]透视表!$A$7:$G$93,3,FALSE)</f>
        <v>1120</v>
      </c>
      <c r="H105" s="119">
        <f>VLOOKUP(B105,[3]透视表!$A$7:$G$93,4,FALSE)</f>
        <v>1350</v>
      </c>
      <c r="I105" s="119">
        <f>VLOOKUP(B105,[3]透视表!$A$7:$G$93,5,FALSE)</f>
        <v>850</v>
      </c>
      <c r="J105" s="131">
        <f t="shared" si="11"/>
        <v>0.636792452830189</v>
      </c>
      <c r="K105" s="131">
        <f t="shared" si="12"/>
        <v>0.758928571428571</v>
      </c>
      <c r="L105" s="128"/>
      <c r="M105" s="129"/>
    </row>
    <row r="106" ht="17.25" customHeight="1" spans="1:13">
      <c r="A106" s="102">
        <v>88</v>
      </c>
      <c r="B106" s="102" t="s">
        <v>129</v>
      </c>
      <c r="C106" s="116">
        <v>4.5</v>
      </c>
      <c r="D106" s="117">
        <f>VLOOKUP(B106,[2]透视表!$A$5:$B$101,2,FALSE)/10000</f>
        <v>1.7315</v>
      </c>
      <c r="E106" s="118">
        <f t="shared" si="16"/>
        <v>0.384777777777778</v>
      </c>
      <c r="F106" s="119">
        <f>VLOOKUP(B106,[3]透视表!$A$7:$G$93,2,FALSE)</f>
        <v>8860</v>
      </c>
      <c r="G106" s="119">
        <f>VLOOKUP(B106,[3]透视表!$A$7:$G$93,3,FALSE)</f>
        <v>1550</v>
      </c>
      <c r="H106" s="119">
        <f>VLOOKUP(B106,[3]透视表!$A$7:$G$93,4,FALSE)</f>
        <v>6210</v>
      </c>
      <c r="I106" s="119">
        <f>VLOOKUP(B106,[3]透视表!$A$7:$G$93,5,FALSE)</f>
        <v>1360</v>
      </c>
      <c r="J106" s="131">
        <f t="shared" si="11"/>
        <v>0.700902934537246</v>
      </c>
      <c r="K106" s="131">
        <f t="shared" si="12"/>
        <v>0.87741935483871</v>
      </c>
      <c r="L106" s="128"/>
      <c r="M106" s="129"/>
    </row>
    <row r="107" ht="17.25" customHeight="1" spans="1:13">
      <c r="A107" s="102">
        <v>89</v>
      </c>
      <c r="B107" s="102" t="s">
        <v>130</v>
      </c>
      <c r="C107" s="116">
        <v>5</v>
      </c>
      <c r="D107" s="117">
        <f>VLOOKUP(B107,[2]透视表!$A$5:$B$101,2,FALSE)/10000</f>
        <v>3.401</v>
      </c>
      <c r="E107" s="118">
        <f t="shared" si="16"/>
        <v>0.6802</v>
      </c>
      <c r="F107" s="119">
        <f>VLOOKUP(B107,[3]透视表!$A$7:$G$93,2,FALSE)</f>
        <v>196</v>
      </c>
      <c r="G107" s="119">
        <f>VLOOKUP(B107,[3]透视表!$A$7:$G$93,3,FALSE)</f>
        <v>60</v>
      </c>
      <c r="H107" s="119">
        <f>VLOOKUP(B107,[3]透视表!$A$7:$G$93,4,FALSE)</f>
        <v>80</v>
      </c>
      <c r="I107" s="119">
        <f>VLOOKUP(B107,[3]透视表!$A$7:$G$93,5,FALSE)</f>
        <v>60</v>
      </c>
      <c r="J107" s="131">
        <f t="shared" si="11"/>
        <v>0.408163265306122</v>
      </c>
      <c r="K107" s="131">
        <f t="shared" si="12"/>
        <v>1</v>
      </c>
      <c r="L107" s="128"/>
      <c r="M107" s="129"/>
    </row>
    <row r="108" ht="17.25" customHeight="1" spans="1:13">
      <c r="A108" s="102">
        <v>90</v>
      </c>
      <c r="B108" s="102" t="s">
        <v>131</v>
      </c>
      <c r="C108" s="116">
        <v>3.1</v>
      </c>
      <c r="D108" s="117">
        <f>VLOOKUP(B108,[2]透视表!$A$5:$B$101,2,FALSE)/10000</f>
        <v>1.82</v>
      </c>
      <c r="E108" s="118">
        <f t="shared" si="16"/>
        <v>0.587096774193548</v>
      </c>
      <c r="F108" s="119">
        <f>VLOOKUP(B108,[3]透视表!$A$7:$G$93,2,FALSE)</f>
        <v>7380</v>
      </c>
      <c r="G108" s="119">
        <f>VLOOKUP(B108,[3]透视表!$A$7:$G$93,3,FALSE)</f>
        <v>1870</v>
      </c>
      <c r="H108" s="119">
        <f>VLOOKUP(B108,[3]透视表!$A$7:$G$93,4,FALSE)</f>
        <v>2590</v>
      </c>
      <c r="I108" s="119">
        <f>VLOOKUP(B108,[3]透视表!$A$7:$G$93,5,FALSE)</f>
        <v>490</v>
      </c>
      <c r="J108" s="131">
        <f t="shared" si="11"/>
        <v>0.350948509485095</v>
      </c>
      <c r="K108" s="131">
        <f t="shared" si="12"/>
        <v>0.262032085561497</v>
      </c>
      <c r="L108" s="128"/>
      <c r="M108" s="129"/>
    </row>
    <row r="109" ht="17.25" customHeight="1" spans="1:13">
      <c r="A109" s="102">
        <v>91</v>
      </c>
      <c r="B109" s="102" t="s">
        <v>132</v>
      </c>
      <c r="C109" s="116">
        <v>5</v>
      </c>
      <c r="D109" s="117">
        <f>VLOOKUP(B109,[2]透视表!$A$5:$B$101,2,FALSE)/10000</f>
        <v>2.865</v>
      </c>
      <c r="E109" s="118">
        <f t="shared" si="16"/>
        <v>0.573</v>
      </c>
      <c r="F109" s="119">
        <f>VLOOKUP(B109,[3]透视表!$A$7:$G$93,2,FALSE)</f>
        <v>1030</v>
      </c>
      <c r="G109" s="119">
        <f>VLOOKUP(B109,[3]透视表!$A$7:$G$93,3,FALSE)</f>
        <v>1030</v>
      </c>
      <c r="H109" s="119">
        <f>VLOOKUP(B109,[3]透视表!$A$7:$G$93,4,FALSE)</f>
        <v>175</v>
      </c>
      <c r="I109" s="119">
        <f>VLOOKUP(B109,[3]透视表!$A$7:$G$93,5,FALSE)</f>
        <v>175</v>
      </c>
      <c r="J109" s="131">
        <f t="shared" si="11"/>
        <v>0.169902912621359</v>
      </c>
      <c r="K109" s="131">
        <f t="shared" si="12"/>
        <v>0.169902912621359</v>
      </c>
      <c r="L109" s="128"/>
      <c r="M109" s="129"/>
    </row>
    <row r="110" ht="17.25" customHeight="1" spans="1:13">
      <c r="A110" s="102">
        <v>92</v>
      </c>
      <c r="B110" s="102" t="s">
        <v>133</v>
      </c>
      <c r="C110" s="116">
        <v>6.2</v>
      </c>
      <c r="D110" s="117">
        <f>VLOOKUP(B110,[2]透视表!$A$5:$B$101,2,FALSE)/10000</f>
        <v>2.175344</v>
      </c>
      <c r="E110" s="118">
        <f t="shared" si="16"/>
        <v>0.350861935483871</v>
      </c>
      <c r="F110" s="119">
        <f>VLOOKUP(B110,[3]透视表!$A$7:$G$93,2,FALSE)</f>
        <v>513</v>
      </c>
      <c r="G110" s="119">
        <f>VLOOKUP(B110,[3]透视表!$A$7:$G$93,3,FALSE)</f>
        <v>360</v>
      </c>
      <c r="H110" s="119">
        <f>VLOOKUP(B110,[3]透视表!$A$7:$G$93,4,FALSE)</f>
        <v>320</v>
      </c>
      <c r="I110" s="119">
        <f>VLOOKUP(B110,[3]透视表!$A$7:$G$93,5,FALSE)</f>
        <v>250</v>
      </c>
      <c r="J110" s="131">
        <f t="shared" si="11"/>
        <v>0.623781676413255</v>
      </c>
      <c r="K110" s="131">
        <f t="shared" si="12"/>
        <v>0.694444444444444</v>
      </c>
      <c r="L110" s="128"/>
      <c r="M110" s="129"/>
    </row>
    <row r="111" ht="17.25" customHeight="1" spans="1:13">
      <c r="A111" s="102">
        <v>93</v>
      </c>
      <c r="B111" s="102" t="s">
        <v>134</v>
      </c>
      <c r="C111" s="116">
        <v>4</v>
      </c>
      <c r="D111" s="117">
        <f>VLOOKUP(B111,[2]透视表!$A$5:$B$101,2,FALSE)/10000</f>
        <v>2.2815</v>
      </c>
      <c r="E111" s="118">
        <f t="shared" si="16"/>
        <v>0.570375</v>
      </c>
      <c r="F111" s="119">
        <f>VLOOKUP(B111,[3]透视表!$A$7:$G$93,2,FALSE)</f>
        <v>4070</v>
      </c>
      <c r="G111" s="119">
        <f>VLOOKUP(B111,[3]透视表!$A$7:$G$93,3,FALSE)</f>
        <v>1840</v>
      </c>
      <c r="H111" s="119">
        <f>VLOOKUP(B111,[3]透视表!$A$7:$G$93,4,FALSE)</f>
        <v>2120</v>
      </c>
      <c r="I111" s="119">
        <f>VLOOKUP(B111,[3]透视表!$A$7:$G$93,5,FALSE)</f>
        <v>1040</v>
      </c>
      <c r="J111" s="131">
        <f t="shared" si="11"/>
        <v>0.520884520884521</v>
      </c>
      <c r="K111" s="131">
        <f t="shared" si="12"/>
        <v>0.565217391304348</v>
      </c>
      <c r="L111" s="128"/>
      <c r="M111" s="129"/>
    </row>
    <row r="112" ht="17.25" customHeight="1" spans="1:13">
      <c r="A112" s="102">
        <v>94</v>
      </c>
      <c r="B112" s="102" t="s">
        <v>135</v>
      </c>
      <c r="C112" s="116">
        <v>2.1</v>
      </c>
      <c r="D112" s="117">
        <f>VLOOKUP(B112,[2]透视表!$A$5:$B$101,2,FALSE)/10000</f>
        <v>1.0527</v>
      </c>
      <c r="E112" s="118">
        <f t="shared" si="16"/>
        <v>0.501285714285714</v>
      </c>
      <c r="F112" s="119">
        <f>VLOOKUP(B112,[3]透视表!$A$7:$G$93,2,FALSE)</f>
        <v>10106</v>
      </c>
      <c r="G112" s="119">
        <f>VLOOKUP(B112,[3]透视表!$A$7:$G$93,3,FALSE)</f>
        <v>5186</v>
      </c>
      <c r="H112" s="119">
        <f>VLOOKUP(B112,[3]透视表!$A$7:$G$93,4,FALSE)</f>
        <v>3665</v>
      </c>
      <c r="I112" s="119">
        <f>VLOOKUP(B112,[3]透视表!$A$7:$G$93,5,FALSE)</f>
        <v>3539</v>
      </c>
      <c r="J112" s="131">
        <f t="shared" si="11"/>
        <v>0.362655848011083</v>
      </c>
      <c r="K112" s="131">
        <f t="shared" si="12"/>
        <v>0.682414192055534</v>
      </c>
      <c r="L112" s="128"/>
      <c r="M112" s="129"/>
    </row>
    <row r="113" ht="17.25" customHeight="1" spans="1:13">
      <c r="A113" s="102">
        <v>95</v>
      </c>
      <c r="B113" s="102" t="s">
        <v>136</v>
      </c>
      <c r="C113" s="116">
        <v>4.1</v>
      </c>
      <c r="D113" s="117">
        <f>VLOOKUP(B113,[2]透视表!$A$5:$B$101,2,FALSE)/10000</f>
        <v>2.5281</v>
      </c>
      <c r="E113" s="118">
        <f t="shared" si="16"/>
        <v>0.616609756097561</v>
      </c>
      <c r="F113" s="119">
        <f>VLOOKUP(B113,[3]透视表!$A$7:$G$93,2,FALSE)</f>
        <v>29860</v>
      </c>
      <c r="G113" s="119">
        <f>VLOOKUP(B113,[3]透视表!$A$7:$G$93,3,FALSE)</f>
        <v>4448</v>
      </c>
      <c r="H113" s="119">
        <f>VLOOKUP(B113,[3]透视表!$A$7:$G$93,4,FALSE)</f>
        <v>19850</v>
      </c>
      <c r="I113" s="119">
        <f>VLOOKUP(B113,[3]透视表!$A$7:$G$93,5,FALSE)</f>
        <v>4438</v>
      </c>
      <c r="J113" s="131">
        <f t="shared" si="11"/>
        <v>0.664768921634293</v>
      </c>
      <c r="K113" s="131">
        <f t="shared" si="12"/>
        <v>0.997751798561151</v>
      </c>
      <c r="L113" s="128"/>
      <c r="M113" s="129"/>
    </row>
    <row r="114" ht="17.1" customHeight="1" spans="1:1">
      <c r="A114" s="135" t="s">
        <v>137</v>
      </c>
    </row>
  </sheetData>
  <mergeCells count="9">
    <mergeCell ref="A1:B1"/>
    <mergeCell ref="A2:K2"/>
    <mergeCell ref="C3:E3"/>
    <mergeCell ref="F3:K3"/>
    <mergeCell ref="A3:A5"/>
    <mergeCell ref="B3:B5"/>
    <mergeCell ref="E4:E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firstPageNumber="6" orientation="portrait" useFirstPageNumber="1" horizontalDpi="600"/>
  <headerFooter>
    <oddFooter>&amp;C&amp;"times New Roman"&amp;P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E140"/>
  <sheetViews>
    <sheetView view="pageBreakPreview" zoomScaleNormal="100" workbookViewId="0">
      <pane ySplit="5" topLeftCell="A123" activePane="bottomLeft" state="frozen"/>
      <selection/>
      <selection pane="bottomLeft" activeCell="P134" sqref="P134"/>
    </sheetView>
  </sheetViews>
  <sheetFormatPr defaultColWidth="9" defaultRowHeight="15.75"/>
  <cols>
    <col min="1" max="2" width="4.75" style="37" customWidth="1"/>
    <col min="3" max="3" width="6.5" style="38" customWidth="1"/>
    <col min="4" max="4" width="24.625" style="39" customWidth="1"/>
    <col min="5" max="5" width="9.25" style="40" customWidth="1"/>
    <col min="6" max="6" width="9.375" style="41" customWidth="1"/>
    <col min="7" max="7" width="8.625" style="42" customWidth="1"/>
    <col min="8" max="8" width="9.375" style="43" customWidth="1"/>
    <col min="9" max="9" width="9.625" style="43" customWidth="1"/>
    <col min="10" max="10" width="5.125" style="44" customWidth="1"/>
    <col min="11" max="11" width="9" style="45" hidden="1" customWidth="1"/>
    <col min="12" max="12" width="8.375" style="45" hidden="1" customWidth="1"/>
    <col min="13" max="14" width="9" style="46" hidden="1" customWidth="1"/>
    <col min="15" max="3409" width="9" style="46"/>
    <col min="3410" max="3410" width="8.875" style="46" customWidth="1"/>
    <col min="3411" max="16359" width="9" style="46"/>
    <col min="16360" max="16384" width="9" style="13"/>
  </cols>
  <sheetData>
    <row r="1" ht="17.1" customHeight="1" spans="1:1">
      <c r="A1" s="47" t="s">
        <v>138</v>
      </c>
    </row>
    <row r="2" ht="26.1" customHeight="1" spans="1:3412">
      <c r="A2" s="48" t="s">
        <v>139</v>
      </c>
      <c r="B2" s="48"/>
      <c r="C2" s="48"/>
      <c r="D2" s="48"/>
      <c r="E2" s="48"/>
      <c r="F2" s="48"/>
      <c r="G2" s="48"/>
      <c r="H2" s="48"/>
      <c r="I2" s="48"/>
      <c r="J2" s="48"/>
      <c r="K2" s="65"/>
      <c r="L2" s="65"/>
      <c r="EAD2" s="77"/>
      <c r="EAE2" s="77"/>
      <c r="EAF2" s="77"/>
    </row>
    <row r="3" ht="18" customHeight="1" spans="1:16359">
      <c r="A3" s="48"/>
      <c r="B3" s="48"/>
      <c r="C3" s="48"/>
      <c r="D3" s="48"/>
      <c r="E3" s="48"/>
      <c r="F3" s="48"/>
      <c r="G3" s="48"/>
      <c r="H3" s="48"/>
      <c r="I3" s="66" t="s">
        <v>140</v>
      </c>
      <c r="J3" s="67"/>
      <c r="K3" s="65"/>
      <c r="L3" s="65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77"/>
      <c r="EAE3" s="77"/>
      <c r="EAF3" s="77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</row>
    <row r="4" s="34" customFormat="1" ht="24.95" customHeight="1" spans="1:14">
      <c r="A4" s="49" t="s">
        <v>141</v>
      </c>
      <c r="B4" s="49" t="s">
        <v>142</v>
      </c>
      <c r="C4" s="49" t="s">
        <v>143</v>
      </c>
      <c r="D4" s="49" t="s">
        <v>144</v>
      </c>
      <c r="E4" s="50" t="s">
        <v>145</v>
      </c>
      <c r="F4" s="51" t="s">
        <v>146</v>
      </c>
      <c r="G4" s="50" t="s">
        <v>147</v>
      </c>
      <c r="H4" s="50"/>
      <c r="I4" s="50"/>
      <c r="J4" s="50"/>
      <c r="K4" s="68" t="s">
        <v>148</v>
      </c>
      <c r="L4" s="68" t="s">
        <v>149</v>
      </c>
      <c r="M4" s="69" t="s">
        <v>150</v>
      </c>
      <c r="N4" s="70"/>
    </row>
    <row r="5" s="34" customFormat="1" ht="27" customHeight="1" spans="1:14">
      <c r="A5" s="49"/>
      <c r="B5" s="49"/>
      <c r="C5" s="49"/>
      <c r="D5" s="49"/>
      <c r="E5" s="50"/>
      <c r="F5" s="51"/>
      <c r="G5" s="50" t="s">
        <v>151</v>
      </c>
      <c r="H5" s="50" t="s">
        <v>152</v>
      </c>
      <c r="I5" s="50" t="s">
        <v>153</v>
      </c>
      <c r="J5" s="50" t="s">
        <v>154</v>
      </c>
      <c r="K5" s="68"/>
      <c r="L5" s="68"/>
      <c r="M5" s="70"/>
      <c r="N5" s="70"/>
    </row>
    <row r="6" s="34" customFormat="1" ht="25.9" customHeight="1" spans="1:14">
      <c r="A6" s="49" t="s">
        <v>155</v>
      </c>
      <c r="B6" s="49"/>
      <c r="C6" s="49"/>
      <c r="D6" s="49"/>
      <c r="E6" s="52">
        <f>SUM(E7:E139)</f>
        <v>19053897.85</v>
      </c>
      <c r="F6" s="52" t="s">
        <v>19</v>
      </c>
      <c r="G6" s="52">
        <v>2000000</v>
      </c>
      <c r="H6" s="52">
        <v>1342706.33333333</v>
      </c>
      <c r="I6" s="52">
        <f>SUM(I7:I139)</f>
        <v>1501687.3509</v>
      </c>
      <c r="J6" s="50"/>
      <c r="K6" s="68"/>
      <c r="L6" s="68"/>
      <c r="M6" s="70"/>
      <c r="N6" s="70"/>
    </row>
    <row r="7" s="35" customFormat="1" ht="27" customHeight="1" spans="1:14">
      <c r="A7" s="53">
        <v>1</v>
      </c>
      <c r="B7" s="53" t="s">
        <v>156</v>
      </c>
      <c r="C7" s="54" t="s">
        <v>157</v>
      </c>
      <c r="D7" s="55" t="s">
        <v>158</v>
      </c>
      <c r="E7" s="56">
        <v>129000</v>
      </c>
      <c r="F7" s="56">
        <v>82000</v>
      </c>
      <c r="G7" s="57">
        <v>29000</v>
      </c>
      <c r="H7" s="56">
        <v>16916.6666666667</v>
      </c>
      <c r="I7" s="56">
        <f>VLOOKUP(D7,[5]基础表!$G:$N,8,FALSE)</f>
        <v>17200</v>
      </c>
      <c r="J7" s="57" t="str">
        <f t="shared" ref="J7:J70" si="0">IF(L7&gt;=0.8,"正常",IF(L7&gt;=0.4,"滞后","严重滞后"))</f>
        <v>正常</v>
      </c>
      <c r="K7" s="71">
        <f t="shared" ref="K7:K70" si="1">I7/G7</f>
        <v>0.593103448275862</v>
      </c>
      <c r="L7" s="72">
        <f t="shared" ref="L7:L21" si="2">I7/H7</f>
        <v>1.0167487684729</v>
      </c>
      <c r="M7" s="73">
        <v>14700</v>
      </c>
      <c r="N7" s="74">
        <f t="shared" ref="N7:N70" si="3">I7-M7</f>
        <v>2500</v>
      </c>
    </row>
    <row r="8" s="35" customFormat="1" ht="27" customHeight="1" spans="1:14">
      <c r="A8" s="53">
        <f t="shared" ref="A8:A36" si="4">A7+1</f>
        <v>2</v>
      </c>
      <c r="B8" s="53" t="s">
        <v>156</v>
      </c>
      <c r="C8" s="54" t="s">
        <v>157</v>
      </c>
      <c r="D8" s="55" t="s">
        <v>159</v>
      </c>
      <c r="E8" s="56">
        <v>110256</v>
      </c>
      <c r="F8" s="56">
        <v>100002</v>
      </c>
      <c r="G8" s="57">
        <v>8000</v>
      </c>
      <c r="H8" s="56">
        <v>4666.66666666667</v>
      </c>
      <c r="I8" s="56">
        <f>VLOOKUP(D8,[5]基础表!$G:$N,8,FALSE)</f>
        <v>5944</v>
      </c>
      <c r="J8" s="57" t="str">
        <f t="shared" si="0"/>
        <v>正常</v>
      </c>
      <c r="K8" s="71">
        <f t="shared" si="1"/>
        <v>0.743</v>
      </c>
      <c r="L8" s="72">
        <f t="shared" si="2"/>
        <v>1.27371428571428</v>
      </c>
      <c r="M8" s="73">
        <v>4263</v>
      </c>
      <c r="N8" s="74">
        <f t="shared" si="3"/>
        <v>1681</v>
      </c>
    </row>
    <row r="9" s="35" customFormat="1" ht="27" customHeight="1" spans="1:14">
      <c r="A9" s="53">
        <f t="shared" si="4"/>
        <v>3</v>
      </c>
      <c r="B9" s="53" t="s">
        <v>156</v>
      </c>
      <c r="C9" s="54" t="s">
        <v>157</v>
      </c>
      <c r="D9" s="55" t="s">
        <v>160</v>
      </c>
      <c r="E9" s="56">
        <v>144400</v>
      </c>
      <c r="F9" s="56">
        <v>113780</v>
      </c>
      <c r="G9" s="57">
        <v>30590</v>
      </c>
      <c r="H9" s="56">
        <v>17844.1666666667</v>
      </c>
      <c r="I9" s="56">
        <f>VLOOKUP(D9,[5]基础表!$G:$N,8,FALSE)</f>
        <v>22950</v>
      </c>
      <c r="J9" s="57" t="str">
        <f t="shared" si="0"/>
        <v>正常</v>
      </c>
      <c r="K9" s="71">
        <f t="shared" si="1"/>
        <v>0.750245178162798</v>
      </c>
      <c r="L9" s="72">
        <f t="shared" si="2"/>
        <v>1.28613459113622</v>
      </c>
      <c r="M9" s="73">
        <v>16600</v>
      </c>
      <c r="N9" s="74">
        <f t="shared" si="3"/>
        <v>6350</v>
      </c>
    </row>
    <row r="10" s="35" customFormat="1" ht="27" customHeight="1" spans="1:14">
      <c r="A10" s="53">
        <f t="shared" si="4"/>
        <v>4</v>
      </c>
      <c r="B10" s="53" t="s">
        <v>156</v>
      </c>
      <c r="C10" s="54" t="s">
        <v>157</v>
      </c>
      <c r="D10" s="55" t="s">
        <v>161</v>
      </c>
      <c r="E10" s="56">
        <v>19952</v>
      </c>
      <c r="F10" s="56">
        <v>0</v>
      </c>
      <c r="G10" s="57">
        <v>8000</v>
      </c>
      <c r="H10" s="56">
        <v>2083.33333333333</v>
      </c>
      <c r="I10" s="56">
        <f>VLOOKUP(D10,[5]基础表!$G:$N,8,FALSE)</f>
        <v>225.97</v>
      </c>
      <c r="J10" s="57" t="str">
        <f t="shared" si="0"/>
        <v>严重滞后</v>
      </c>
      <c r="K10" s="71">
        <f t="shared" si="1"/>
        <v>0.02824625</v>
      </c>
      <c r="L10" s="72">
        <f t="shared" si="2"/>
        <v>0.1084656</v>
      </c>
      <c r="M10" s="73">
        <v>0</v>
      </c>
      <c r="N10" s="74">
        <f t="shared" si="3"/>
        <v>225.97</v>
      </c>
    </row>
    <row r="11" s="35" customFormat="1" ht="26.1" customHeight="1" spans="1:14">
      <c r="A11" s="53">
        <f t="shared" si="4"/>
        <v>5</v>
      </c>
      <c r="B11" s="53" t="s">
        <v>156</v>
      </c>
      <c r="C11" s="58" t="s">
        <v>162</v>
      </c>
      <c r="D11" s="55" t="s">
        <v>163</v>
      </c>
      <c r="E11" s="56">
        <v>425000</v>
      </c>
      <c r="F11" s="56">
        <v>343204</v>
      </c>
      <c r="G11" s="57">
        <v>10000</v>
      </c>
      <c r="H11" s="56">
        <v>5833.33333333333</v>
      </c>
      <c r="I11" s="56">
        <f>VLOOKUP(D11,[5]基础表!$G:$N,8,FALSE)</f>
        <v>0</v>
      </c>
      <c r="J11" s="57" t="str">
        <f t="shared" si="0"/>
        <v>严重滞后</v>
      </c>
      <c r="K11" s="71">
        <f t="shared" si="1"/>
        <v>0</v>
      </c>
      <c r="L11" s="72">
        <f t="shared" si="2"/>
        <v>0</v>
      </c>
      <c r="M11" s="73">
        <v>0</v>
      </c>
      <c r="N11" s="74">
        <f t="shared" si="3"/>
        <v>0</v>
      </c>
    </row>
    <row r="12" s="35" customFormat="1" ht="24.95" customHeight="1" spans="1:14">
      <c r="A12" s="53">
        <f t="shared" si="4"/>
        <v>6</v>
      </c>
      <c r="B12" s="53" t="s">
        <v>156</v>
      </c>
      <c r="C12" s="58" t="s">
        <v>164</v>
      </c>
      <c r="D12" s="55" t="s">
        <v>165</v>
      </c>
      <c r="E12" s="56">
        <v>289000</v>
      </c>
      <c r="F12" s="56">
        <v>196357</v>
      </c>
      <c r="G12" s="57">
        <v>3000</v>
      </c>
      <c r="H12" s="56">
        <v>1750</v>
      </c>
      <c r="I12" s="56">
        <f>VLOOKUP(D12,[5]基础表!$G:$N,8,FALSE)</f>
        <v>3700</v>
      </c>
      <c r="J12" s="57" t="str">
        <f t="shared" si="0"/>
        <v>正常</v>
      </c>
      <c r="K12" s="71">
        <f t="shared" si="1"/>
        <v>1.23333333333333</v>
      </c>
      <c r="L12" s="72">
        <f t="shared" si="2"/>
        <v>2.11428571428571</v>
      </c>
      <c r="M12" s="73">
        <v>2700</v>
      </c>
      <c r="N12" s="74">
        <f t="shared" si="3"/>
        <v>1000</v>
      </c>
    </row>
    <row r="13" s="35" customFormat="1" ht="26.1" customHeight="1" spans="1:14">
      <c r="A13" s="53">
        <f t="shared" si="4"/>
        <v>7</v>
      </c>
      <c r="B13" s="53" t="s">
        <v>156</v>
      </c>
      <c r="C13" s="58" t="s">
        <v>164</v>
      </c>
      <c r="D13" s="55" t="s">
        <v>166</v>
      </c>
      <c r="E13" s="56">
        <v>270987</v>
      </c>
      <c r="F13" s="56">
        <v>102519</v>
      </c>
      <c r="G13" s="57">
        <v>84000</v>
      </c>
      <c r="H13" s="56">
        <v>37333.3333333333</v>
      </c>
      <c r="I13" s="56">
        <f>VLOOKUP(D13,[5]基础表!$G:$N,8,FALSE)</f>
        <v>49812</v>
      </c>
      <c r="J13" s="57" t="str">
        <f t="shared" si="0"/>
        <v>正常</v>
      </c>
      <c r="K13" s="71">
        <f t="shared" si="1"/>
        <v>0.593</v>
      </c>
      <c r="L13" s="72">
        <f t="shared" si="2"/>
        <v>1.33425</v>
      </c>
      <c r="M13" s="73">
        <v>29812</v>
      </c>
      <c r="N13" s="74">
        <f t="shared" si="3"/>
        <v>20000</v>
      </c>
    </row>
    <row r="14" s="35" customFormat="1" ht="24.95" customHeight="1" spans="1:14">
      <c r="A14" s="53">
        <f t="shared" si="4"/>
        <v>8</v>
      </c>
      <c r="B14" s="53" t="s">
        <v>156</v>
      </c>
      <c r="C14" s="58" t="s">
        <v>167</v>
      </c>
      <c r="D14" s="55" t="s">
        <v>168</v>
      </c>
      <c r="E14" s="56">
        <v>51000</v>
      </c>
      <c r="F14" s="56">
        <v>33160</v>
      </c>
      <c r="G14" s="57">
        <v>8000</v>
      </c>
      <c r="H14" s="56">
        <v>4666.66666666667</v>
      </c>
      <c r="I14" s="56">
        <f>VLOOKUP(D14,[5]基础表!$G:$N,8,FALSE)</f>
        <v>4291</v>
      </c>
      <c r="J14" s="57" t="str">
        <f t="shared" si="0"/>
        <v>正常</v>
      </c>
      <c r="K14" s="71">
        <f t="shared" si="1"/>
        <v>0.536375</v>
      </c>
      <c r="L14" s="72">
        <f t="shared" si="2"/>
        <v>0.919499999999999</v>
      </c>
      <c r="M14" s="73">
        <v>4107</v>
      </c>
      <c r="N14" s="74">
        <f t="shared" si="3"/>
        <v>184</v>
      </c>
    </row>
    <row r="15" s="35" customFormat="1" ht="26.1" customHeight="1" spans="1:14">
      <c r="A15" s="53">
        <f t="shared" si="4"/>
        <v>9</v>
      </c>
      <c r="B15" s="53" t="s">
        <v>156</v>
      </c>
      <c r="C15" s="58" t="s">
        <v>167</v>
      </c>
      <c r="D15" s="55" t="s">
        <v>169</v>
      </c>
      <c r="E15" s="56">
        <v>102859</v>
      </c>
      <c r="F15" s="56">
        <v>6000</v>
      </c>
      <c r="G15" s="57">
        <v>7000</v>
      </c>
      <c r="H15" s="56">
        <v>4083.33333333333</v>
      </c>
      <c r="I15" s="56">
        <f>VLOOKUP(D15,[5]基础表!$G:$N,8,FALSE)</f>
        <v>4400</v>
      </c>
      <c r="J15" s="57" t="str">
        <f t="shared" si="0"/>
        <v>正常</v>
      </c>
      <c r="K15" s="71">
        <f t="shared" si="1"/>
        <v>0.628571428571429</v>
      </c>
      <c r="L15" s="72">
        <f t="shared" si="2"/>
        <v>1.07755102040816</v>
      </c>
      <c r="M15" s="73">
        <v>4300</v>
      </c>
      <c r="N15" s="74">
        <f t="shared" si="3"/>
        <v>100</v>
      </c>
    </row>
    <row r="16" s="35" customFormat="1" ht="25" customHeight="1" spans="1:14">
      <c r="A16" s="53">
        <f t="shared" si="4"/>
        <v>10</v>
      </c>
      <c r="B16" s="53" t="s">
        <v>156</v>
      </c>
      <c r="C16" s="58" t="s">
        <v>170</v>
      </c>
      <c r="D16" s="55" t="s">
        <v>171</v>
      </c>
      <c r="E16" s="56">
        <v>51000</v>
      </c>
      <c r="F16" s="56">
        <v>33013</v>
      </c>
      <c r="G16" s="57">
        <v>17672</v>
      </c>
      <c r="H16" s="56">
        <v>10308.6666666667</v>
      </c>
      <c r="I16" s="56">
        <f>VLOOKUP(D16,[5]基础表!$G:$N,8,FALSE)</f>
        <v>7600</v>
      </c>
      <c r="J16" s="57" t="str">
        <f t="shared" si="0"/>
        <v>滞后</v>
      </c>
      <c r="K16" s="71">
        <f t="shared" si="1"/>
        <v>0.430058850158443</v>
      </c>
      <c r="L16" s="72">
        <f t="shared" si="2"/>
        <v>0.737243743128757</v>
      </c>
      <c r="M16" s="73">
        <v>6800</v>
      </c>
      <c r="N16" s="74">
        <f t="shared" si="3"/>
        <v>800</v>
      </c>
    </row>
    <row r="17" s="35" customFormat="1" ht="25" customHeight="1" spans="1:14">
      <c r="A17" s="53">
        <f t="shared" si="4"/>
        <v>11</v>
      </c>
      <c r="B17" s="53" t="s">
        <v>156</v>
      </c>
      <c r="C17" s="58" t="s">
        <v>170</v>
      </c>
      <c r="D17" s="55" t="s">
        <v>172</v>
      </c>
      <c r="E17" s="56">
        <v>29500</v>
      </c>
      <c r="F17" s="56">
        <v>20625</v>
      </c>
      <c r="G17" s="57">
        <v>8885</v>
      </c>
      <c r="H17" s="56">
        <v>5182.91666666667</v>
      </c>
      <c r="I17" s="56">
        <f>VLOOKUP(D17,[5]基础表!$G:$N,8,FALSE)</f>
        <v>5083</v>
      </c>
      <c r="J17" s="57" t="str">
        <f t="shared" si="0"/>
        <v>正常</v>
      </c>
      <c r="K17" s="71">
        <f t="shared" si="1"/>
        <v>0.572087788407428</v>
      </c>
      <c r="L17" s="72">
        <f t="shared" si="2"/>
        <v>0.980721922984162</v>
      </c>
      <c r="M17" s="73">
        <v>4463</v>
      </c>
      <c r="N17" s="74">
        <f t="shared" si="3"/>
        <v>620</v>
      </c>
    </row>
    <row r="18" s="36" customFormat="1" ht="25" customHeight="1" spans="1:3412">
      <c r="A18" s="53">
        <f t="shared" si="4"/>
        <v>12</v>
      </c>
      <c r="B18" s="53" t="s">
        <v>173</v>
      </c>
      <c r="C18" s="54" t="s">
        <v>157</v>
      </c>
      <c r="D18" s="55" t="s">
        <v>174</v>
      </c>
      <c r="E18" s="56">
        <v>148000</v>
      </c>
      <c r="F18" s="56" t="s">
        <v>19</v>
      </c>
      <c r="G18" s="57">
        <v>6500</v>
      </c>
      <c r="H18" s="56">
        <v>1916.66666666667</v>
      </c>
      <c r="I18" s="56">
        <f>VLOOKUP(D18,[5]基础表!$G:$N,8,FALSE)</f>
        <v>400</v>
      </c>
      <c r="J18" s="57" t="str">
        <f t="shared" si="0"/>
        <v>严重滞后</v>
      </c>
      <c r="K18" s="71">
        <f t="shared" si="1"/>
        <v>0.0615384615384615</v>
      </c>
      <c r="L18" s="72">
        <f t="shared" si="2"/>
        <v>0.208695652173913</v>
      </c>
      <c r="M18" s="75">
        <v>400</v>
      </c>
      <c r="N18" s="74">
        <f t="shared" si="3"/>
        <v>0</v>
      </c>
      <c r="EAD18" s="34"/>
      <c r="EAE18" s="34"/>
      <c r="EAF18" s="34"/>
    </row>
    <row r="19" s="36" customFormat="1" ht="25" customHeight="1" spans="1:3412">
      <c r="A19" s="53">
        <f t="shared" si="4"/>
        <v>13</v>
      </c>
      <c r="B19" s="53" t="s">
        <v>173</v>
      </c>
      <c r="C19" s="54" t="s">
        <v>157</v>
      </c>
      <c r="D19" s="55" t="s">
        <v>175</v>
      </c>
      <c r="E19" s="56">
        <v>4500</v>
      </c>
      <c r="F19" s="56" t="s">
        <v>19</v>
      </c>
      <c r="G19" s="57">
        <v>1500</v>
      </c>
      <c r="H19" s="56">
        <v>666.666666666667</v>
      </c>
      <c r="I19" s="56">
        <f>VLOOKUP(D19,[5]基础表!$G:$N,8,FALSE)</f>
        <v>1015</v>
      </c>
      <c r="J19" s="57" t="str">
        <f t="shared" si="0"/>
        <v>正常</v>
      </c>
      <c r="K19" s="71">
        <f t="shared" si="1"/>
        <v>0.676666666666667</v>
      </c>
      <c r="L19" s="72">
        <f t="shared" si="2"/>
        <v>1.5225</v>
      </c>
      <c r="M19" s="75">
        <v>911</v>
      </c>
      <c r="N19" s="74">
        <f t="shared" si="3"/>
        <v>104</v>
      </c>
      <c r="EAD19" s="34"/>
      <c r="EAE19" s="34"/>
      <c r="EAF19" s="34"/>
    </row>
    <row r="20" s="35" customFormat="1" ht="25" customHeight="1" spans="1:14">
      <c r="A20" s="53">
        <f t="shared" si="4"/>
        <v>14</v>
      </c>
      <c r="B20" s="53" t="s">
        <v>173</v>
      </c>
      <c r="C20" s="54" t="s">
        <v>157</v>
      </c>
      <c r="D20" s="55" t="s">
        <v>176</v>
      </c>
      <c r="E20" s="56">
        <v>900000</v>
      </c>
      <c r="F20" s="56" t="s">
        <v>19</v>
      </c>
      <c r="G20" s="57">
        <v>150000</v>
      </c>
      <c r="H20" s="56">
        <v>87500</v>
      </c>
      <c r="I20" s="56">
        <f>VLOOKUP(D20,[5]基础表!$G:$N,8,FALSE)</f>
        <v>117694</v>
      </c>
      <c r="J20" s="57" t="str">
        <f t="shared" si="0"/>
        <v>正常</v>
      </c>
      <c r="K20" s="71">
        <f t="shared" si="1"/>
        <v>0.784626666666667</v>
      </c>
      <c r="L20" s="72">
        <f t="shared" si="2"/>
        <v>1.34507428571429</v>
      </c>
      <c r="M20" s="73">
        <v>105620</v>
      </c>
      <c r="N20" s="74">
        <f t="shared" si="3"/>
        <v>12074</v>
      </c>
    </row>
    <row r="21" s="35" customFormat="1" ht="25" customHeight="1" spans="1:14">
      <c r="A21" s="53">
        <f t="shared" si="4"/>
        <v>15</v>
      </c>
      <c r="B21" s="53" t="s">
        <v>173</v>
      </c>
      <c r="C21" s="54" t="s">
        <v>157</v>
      </c>
      <c r="D21" s="55" t="s">
        <v>177</v>
      </c>
      <c r="E21" s="56">
        <v>240700</v>
      </c>
      <c r="F21" s="56">
        <v>92510</v>
      </c>
      <c r="G21" s="57">
        <v>40000</v>
      </c>
      <c r="H21" s="56">
        <v>23333.3333333333</v>
      </c>
      <c r="I21" s="56">
        <f>VLOOKUP(D21,[5]基础表!$G:$N,8,FALSE)</f>
        <v>31268</v>
      </c>
      <c r="J21" s="57" t="str">
        <f t="shared" si="0"/>
        <v>正常</v>
      </c>
      <c r="K21" s="71">
        <f t="shared" si="1"/>
        <v>0.7817</v>
      </c>
      <c r="L21" s="72">
        <f t="shared" si="2"/>
        <v>1.34005714285714</v>
      </c>
      <c r="M21" s="73">
        <v>25861</v>
      </c>
      <c r="N21" s="74">
        <f t="shared" si="3"/>
        <v>5407</v>
      </c>
    </row>
    <row r="22" s="35" customFormat="1" ht="25" customHeight="1" spans="1:14">
      <c r="A22" s="53">
        <f t="shared" si="4"/>
        <v>16</v>
      </c>
      <c r="B22" s="53" t="s">
        <v>173</v>
      </c>
      <c r="C22" s="54" t="s">
        <v>157</v>
      </c>
      <c r="D22" s="59" t="s">
        <v>178</v>
      </c>
      <c r="E22" s="56">
        <v>330000</v>
      </c>
      <c r="F22" s="56">
        <v>0</v>
      </c>
      <c r="G22" s="57">
        <v>10000</v>
      </c>
      <c r="H22" s="60" t="s">
        <v>179</v>
      </c>
      <c r="I22" s="56">
        <f>VLOOKUP(D22,[5]基础表!$G:$N,8,FALSE)</f>
        <v>23586</v>
      </c>
      <c r="J22" s="57" t="str">
        <f t="shared" si="0"/>
        <v>正常</v>
      </c>
      <c r="K22" s="71">
        <f t="shared" si="1"/>
        <v>2.3586</v>
      </c>
      <c r="L22" s="76">
        <v>1</v>
      </c>
      <c r="M22" s="73">
        <v>20184.3</v>
      </c>
      <c r="N22" s="74">
        <f t="shared" si="3"/>
        <v>3401.7</v>
      </c>
    </row>
    <row r="23" s="36" customFormat="1" ht="25" customHeight="1" spans="1:3412">
      <c r="A23" s="53">
        <f t="shared" si="4"/>
        <v>17</v>
      </c>
      <c r="B23" s="53" t="s">
        <v>173</v>
      </c>
      <c r="C23" s="58" t="s">
        <v>180</v>
      </c>
      <c r="D23" s="55" t="s">
        <v>181</v>
      </c>
      <c r="E23" s="56">
        <v>73000</v>
      </c>
      <c r="F23" s="56" t="s">
        <v>19</v>
      </c>
      <c r="G23" s="57">
        <v>5000</v>
      </c>
      <c r="H23" s="56">
        <v>1666.66666666667</v>
      </c>
      <c r="I23" s="56">
        <f>VLOOKUP(D23,[5]基础表!$G:$N,8,FALSE)</f>
        <v>2426</v>
      </c>
      <c r="J23" s="57" t="str">
        <f t="shared" si="0"/>
        <v>正常</v>
      </c>
      <c r="K23" s="71">
        <f t="shared" si="1"/>
        <v>0.4852</v>
      </c>
      <c r="L23" s="72">
        <f t="shared" ref="L23:L25" si="5">I23/H23</f>
        <v>1.4556</v>
      </c>
      <c r="M23" s="75">
        <v>2296</v>
      </c>
      <c r="N23" s="74">
        <f t="shared" si="3"/>
        <v>130</v>
      </c>
      <c r="EAD23" s="34"/>
      <c r="EAE23" s="34"/>
      <c r="EAF23" s="34"/>
    </row>
    <row r="24" s="36" customFormat="1" ht="25" customHeight="1" spans="1:3412">
      <c r="A24" s="53">
        <f t="shared" si="4"/>
        <v>18</v>
      </c>
      <c r="B24" s="53" t="s">
        <v>173</v>
      </c>
      <c r="C24" s="58" t="s">
        <v>182</v>
      </c>
      <c r="D24" s="55" t="s">
        <v>183</v>
      </c>
      <c r="E24" s="56">
        <v>15600</v>
      </c>
      <c r="F24" s="56" t="s">
        <v>19</v>
      </c>
      <c r="G24" s="57">
        <v>5000</v>
      </c>
      <c r="H24" s="56">
        <v>2916.66666666667</v>
      </c>
      <c r="I24" s="56">
        <f>VLOOKUP(D24,[5]基础表!$G:$N,8,FALSE)</f>
        <v>581</v>
      </c>
      <c r="J24" s="57" t="str">
        <f t="shared" si="0"/>
        <v>严重滞后</v>
      </c>
      <c r="K24" s="71">
        <f t="shared" si="1"/>
        <v>0.1162</v>
      </c>
      <c r="L24" s="72">
        <f t="shared" si="5"/>
        <v>0.1992</v>
      </c>
      <c r="M24" s="75">
        <v>410</v>
      </c>
      <c r="N24" s="74">
        <f t="shared" si="3"/>
        <v>171</v>
      </c>
      <c r="EAD24" s="34"/>
      <c r="EAE24" s="34"/>
      <c r="EAF24" s="34"/>
    </row>
    <row r="25" s="36" customFormat="1" ht="25" customHeight="1" spans="1:3412">
      <c r="A25" s="53">
        <f t="shared" si="4"/>
        <v>19</v>
      </c>
      <c r="B25" s="53" t="s">
        <v>173</v>
      </c>
      <c r="C25" s="58" t="s">
        <v>184</v>
      </c>
      <c r="D25" s="55" t="s">
        <v>185</v>
      </c>
      <c r="E25" s="56">
        <v>87800</v>
      </c>
      <c r="F25" s="56" t="s">
        <v>19</v>
      </c>
      <c r="G25" s="57">
        <v>18000</v>
      </c>
      <c r="H25" s="56">
        <v>3833.33333333333</v>
      </c>
      <c r="I25" s="56">
        <f>VLOOKUP(D25,[5]基础表!$G:$N,8,FALSE)</f>
        <v>8800</v>
      </c>
      <c r="J25" s="57" t="str">
        <f t="shared" si="0"/>
        <v>正常</v>
      </c>
      <c r="K25" s="71">
        <f t="shared" si="1"/>
        <v>0.488888888888889</v>
      </c>
      <c r="L25" s="72">
        <f t="shared" si="5"/>
        <v>2.29565217391305</v>
      </c>
      <c r="M25" s="75">
        <v>6700</v>
      </c>
      <c r="N25" s="74">
        <f t="shared" si="3"/>
        <v>2100</v>
      </c>
      <c r="EAD25" s="34"/>
      <c r="EAE25" s="34"/>
      <c r="EAF25" s="34"/>
    </row>
    <row r="26" s="36" customFormat="1" ht="25" customHeight="1" spans="1:3412">
      <c r="A26" s="53">
        <f t="shared" si="4"/>
        <v>20</v>
      </c>
      <c r="B26" s="53" t="s">
        <v>173</v>
      </c>
      <c r="C26" s="58" t="s">
        <v>186</v>
      </c>
      <c r="D26" s="55" t="s">
        <v>187</v>
      </c>
      <c r="E26" s="56">
        <v>36000</v>
      </c>
      <c r="F26" s="56" t="s">
        <v>19</v>
      </c>
      <c r="G26" s="57">
        <v>4000</v>
      </c>
      <c r="H26" s="56">
        <v>1166.66666666667</v>
      </c>
      <c r="I26" s="56">
        <f>VLOOKUP(D26,[5]基础表!$G:$N,8,FALSE)</f>
        <v>210</v>
      </c>
      <c r="J26" s="57" t="str">
        <f t="shared" si="0"/>
        <v>正常</v>
      </c>
      <c r="K26" s="71">
        <f t="shared" si="1"/>
        <v>0.0525</v>
      </c>
      <c r="L26" s="76">
        <v>1</v>
      </c>
      <c r="M26" s="75">
        <v>210</v>
      </c>
      <c r="N26" s="74">
        <f t="shared" si="3"/>
        <v>0</v>
      </c>
      <c r="EAD26" s="34"/>
      <c r="EAE26" s="34"/>
      <c r="EAF26" s="34"/>
    </row>
    <row r="27" s="35" customFormat="1" ht="25" customHeight="1" spans="1:14">
      <c r="A27" s="53">
        <f t="shared" si="4"/>
        <v>21</v>
      </c>
      <c r="B27" s="53" t="s">
        <v>173</v>
      </c>
      <c r="C27" s="58" t="s">
        <v>186</v>
      </c>
      <c r="D27" s="55" t="s">
        <v>188</v>
      </c>
      <c r="E27" s="56">
        <v>549000</v>
      </c>
      <c r="F27" s="56">
        <v>402071</v>
      </c>
      <c r="G27" s="57">
        <v>50000</v>
      </c>
      <c r="H27" s="56">
        <v>29166.6666666667</v>
      </c>
      <c r="I27" s="56">
        <f>VLOOKUP(D27,[5]基础表!$G:$N,8,FALSE)</f>
        <v>35166</v>
      </c>
      <c r="J27" s="57" t="str">
        <f t="shared" si="0"/>
        <v>正常</v>
      </c>
      <c r="K27" s="71">
        <f t="shared" si="1"/>
        <v>0.70332</v>
      </c>
      <c r="L27" s="72">
        <f t="shared" ref="L27:L84" si="6">I27/H27</f>
        <v>1.20569142857143</v>
      </c>
      <c r="M27" s="73">
        <v>30824</v>
      </c>
      <c r="N27" s="74">
        <f t="shared" si="3"/>
        <v>4342</v>
      </c>
    </row>
    <row r="28" s="35" customFormat="1" ht="25" customHeight="1" spans="1:14">
      <c r="A28" s="53">
        <f t="shared" si="4"/>
        <v>22</v>
      </c>
      <c r="B28" s="53" t="s">
        <v>173</v>
      </c>
      <c r="C28" s="58" t="s">
        <v>189</v>
      </c>
      <c r="D28" s="55" t="s">
        <v>190</v>
      </c>
      <c r="E28" s="56">
        <v>730000</v>
      </c>
      <c r="F28" s="56">
        <v>210150</v>
      </c>
      <c r="G28" s="57">
        <v>15000</v>
      </c>
      <c r="H28" s="56">
        <v>8750</v>
      </c>
      <c r="I28" s="56">
        <f>VLOOKUP(D28,[5]基础表!$G:$N,8,FALSE)</f>
        <v>13100</v>
      </c>
      <c r="J28" s="57" t="str">
        <f t="shared" si="0"/>
        <v>正常</v>
      </c>
      <c r="K28" s="71">
        <f t="shared" si="1"/>
        <v>0.873333333333333</v>
      </c>
      <c r="L28" s="72">
        <f t="shared" si="6"/>
        <v>1.49714285714286</v>
      </c>
      <c r="M28" s="73">
        <v>10300</v>
      </c>
      <c r="N28" s="74">
        <f t="shared" si="3"/>
        <v>2800</v>
      </c>
    </row>
    <row r="29" s="35" customFormat="1" ht="25" customHeight="1" spans="1:14">
      <c r="A29" s="53">
        <f t="shared" si="4"/>
        <v>23</v>
      </c>
      <c r="B29" s="53" t="s">
        <v>173</v>
      </c>
      <c r="C29" s="58" t="s">
        <v>189</v>
      </c>
      <c r="D29" s="55" t="s">
        <v>191</v>
      </c>
      <c r="E29" s="56">
        <v>195000</v>
      </c>
      <c r="F29" s="56">
        <v>131401</v>
      </c>
      <c r="G29" s="57">
        <v>30000</v>
      </c>
      <c r="H29" s="56">
        <v>17500</v>
      </c>
      <c r="I29" s="56">
        <f>VLOOKUP(D29,[5]基础表!$G:$N,8,FALSE)</f>
        <v>20500</v>
      </c>
      <c r="J29" s="57" t="str">
        <f t="shared" si="0"/>
        <v>正常</v>
      </c>
      <c r="K29" s="71">
        <f t="shared" si="1"/>
        <v>0.683333333333333</v>
      </c>
      <c r="L29" s="72">
        <f t="shared" si="6"/>
        <v>1.17142857142857</v>
      </c>
      <c r="M29" s="73">
        <v>18000</v>
      </c>
      <c r="N29" s="74">
        <f t="shared" si="3"/>
        <v>2500</v>
      </c>
    </row>
    <row r="30" s="36" customFormat="1" ht="26.1" customHeight="1" spans="1:3412">
      <c r="A30" s="53">
        <f t="shared" si="4"/>
        <v>24</v>
      </c>
      <c r="B30" s="53" t="s">
        <v>173</v>
      </c>
      <c r="C30" s="58" t="s">
        <v>192</v>
      </c>
      <c r="D30" s="55" t="s">
        <v>193</v>
      </c>
      <c r="E30" s="56">
        <v>115100</v>
      </c>
      <c r="F30" s="56" t="s">
        <v>19</v>
      </c>
      <c r="G30" s="57">
        <v>2000</v>
      </c>
      <c r="H30" s="56">
        <v>750</v>
      </c>
      <c r="I30" s="56">
        <f>VLOOKUP(D30,[5]基础表!$G:$N,8,FALSE)</f>
        <v>150</v>
      </c>
      <c r="J30" s="57" t="str">
        <f t="shared" si="0"/>
        <v>严重滞后</v>
      </c>
      <c r="K30" s="71">
        <f t="shared" si="1"/>
        <v>0.075</v>
      </c>
      <c r="L30" s="72">
        <f t="shared" si="6"/>
        <v>0.2</v>
      </c>
      <c r="M30" s="75">
        <v>90</v>
      </c>
      <c r="N30" s="74">
        <f t="shared" si="3"/>
        <v>60</v>
      </c>
      <c r="EAD30" s="34"/>
      <c r="EAE30" s="34"/>
      <c r="EAF30" s="34"/>
    </row>
    <row r="31" s="35" customFormat="1" ht="23.1" customHeight="1" spans="1:14">
      <c r="A31" s="53">
        <f t="shared" si="4"/>
        <v>25</v>
      </c>
      <c r="B31" s="53" t="s">
        <v>173</v>
      </c>
      <c r="C31" s="58" t="s">
        <v>192</v>
      </c>
      <c r="D31" s="55" t="s">
        <v>194</v>
      </c>
      <c r="E31" s="56">
        <v>658000</v>
      </c>
      <c r="F31" s="56">
        <v>303763</v>
      </c>
      <c r="G31" s="57">
        <v>30000</v>
      </c>
      <c r="H31" s="56">
        <v>17500</v>
      </c>
      <c r="I31" s="56">
        <f>VLOOKUP(D31,[5]基础表!$G:$N,8,FALSE)</f>
        <v>30503</v>
      </c>
      <c r="J31" s="57" t="str">
        <f t="shared" si="0"/>
        <v>正常</v>
      </c>
      <c r="K31" s="71">
        <f t="shared" si="1"/>
        <v>1.01676666666667</v>
      </c>
      <c r="L31" s="72">
        <f t="shared" si="6"/>
        <v>1.74302857142857</v>
      </c>
      <c r="M31" s="73">
        <v>26603</v>
      </c>
      <c r="N31" s="74">
        <f t="shared" si="3"/>
        <v>3900</v>
      </c>
    </row>
    <row r="32" s="36" customFormat="1" ht="23.5" customHeight="1" spans="1:3412">
      <c r="A32" s="53">
        <f t="shared" si="4"/>
        <v>26</v>
      </c>
      <c r="B32" s="53" t="s">
        <v>173</v>
      </c>
      <c r="C32" s="58" t="s">
        <v>195</v>
      </c>
      <c r="D32" s="55" t="s">
        <v>196</v>
      </c>
      <c r="E32" s="56">
        <v>80000</v>
      </c>
      <c r="F32" s="56" t="s">
        <v>19</v>
      </c>
      <c r="G32" s="57">
        <v>15000</v>
      </c>
      <c r="H32" s="56">
        <v>8750</v>
      </c>
      <c r="I32" s="56">
        <f>VLOOKUP(D32,[5]基础表!$G:$N,8,FALSE)</f>
        <v>11468</v>
      </c>
      <c r="J32" s="57" t="str">
        <f t="shared" si="0"/>
        <v>正常</v>
      </c>
      <c r="K32" s="71">
        <f t="shared" si="1"/>
        <v>0.764533333333333</v>
      </c>
      <c r="L32" s="72">
        <f t="shared" si="6"/>
        <v>1.31062857142857</v>
      </c>
      <c r="M32" s="75">
        <v>10418</v>
      </c>
      <c r="N32" s="74">
        <f t="shared" si="3"/>
        <v>1050</v>
      </c>
      <c r="EAD32" s="34"/>
      <c r="EAE32" s="34"/>
      <c r="EAF32" s="34"/>
    </row>
    <row r="33" s="36" customFormat="1" ht="23.5" customHeight="1" spans="1:3412">
      <c r="A33" s="53">
        <f t="shared" si="4"/>
        <v>27</v>
      </c>
      <c r="B33" s="53" t="s">
        <v>173</v>
      </c>
      <c r="C33" s="58" t="s">
        <v>197</v>
      </c>
      <c r="D33" s="55" t="s">
        <v>198</v>
      </c>
      <c r="E33" s="56">
        <v>50000</v>
      </c>
      <c r="F33" s="56" t="s">
        <v>19</v>
      </c>
      <c r="G33" s="57">
        <v>8000</v>
      </c>
      <c r="H33" s="56">
        <v>4666.66666666667</v>
      </c>
      <c r="I33" s="56">
        <f>VLOOKUP(D33,[5]基础表!$G:$N,8,FALSE)</f>
        <v>4258</v>
      </c>
      <c r="J33" s="57" t="str">
        <f t="shared" si="0"/>
        <v>正常</v>
      </c>
      <c r="K33" s="71">
        <f t="shared" si="1"/>
        <v>0.53225</v>
      </c>
      <c r="L33" s="72">
        <f t="shared" si="6"/>
        <v>0.912428571428571</v>
      </c>
      <c r="M33" s="75">
        <v>3836</v>
      </c>
      <c r="N33" s="74">
        <f t="shared" si="3"/>
        <v>422</v>
      </c>
      <c r="EAD33" s="34"/>
      <c r="EAE33" s="34"/>
      <c r="EAF33" s="34"/>
    </row>
    <row r="34" s="34" customFormat="1" ht="23.5" customHeight="1" spans="1:14">
      <c r="A34" s="53">
        <f t="shared" si="4"/>
        <v>28</v>
      </c>
      <c r="B34" s="53" t="s">
        <v>199</v>
      </c>
      <c r="C34" s="54" t="s">
        <v>157</v>
      </c>
      <c r="D34" s="55" t="s">
        <v>200</v>
      </c>
      <c r="E34" s="57">
        <v>549768</v>
      </c>
      <c r="F34" s="56">
        <v>15101</v>
      </c>
      <c r="G34" s="57">
        <v>50000</v>
      </c>
      <c r="H34" s="56">
        <v>29166.6666666667</v>
      </c>
      <c r="I34" s="56">
        <f>VLOOKUP(D34,[5]基础表!$G:$N,8,FALSE)</f>
        <v>26429</v>
      </c>
      <c r="J34" s="57" t="str">
        <f t="shared" si="0"/>
        <v>正常</v>
      </c>
      <c r="K34" s="71">
        <f t="shared" si="1"/>
        <v>0.52858</v>
      </c>
      <c r="L34" s="72">
        <f t="shared" si="6"/>
        <v>0.906137142857142</v>
      </c>
      <c r="M34" s="73">
        <v>25710</v>
      </c>
      <c r="N34" s="74">
        <f t="shared" si="3"/>
        <v>719</v>
      </c>
    </row>
    <row r="35" s="34" customFormat="1" ht="27" customHeight="1" spans="1:14">
      <c r="A35" s="53">
        <f t="shared" si="4"/>
        <v>29</v>
      </c>
      <c r="B35" s="53" t="s">
        <v>199</v>
      </c>
      <c r="C35" s="58" t="s">
        <v>201</v>
      </c>
      <c r="D35" s="55" t="s">
        <v>202</v>
      </c>
      <c r="E35" s="57">
        <v>7800</v>
      </c>
      <c r="F35" s="56">
        <v>0</v>
      </c>
      <c r="G35" s="57">
        <v>2000</v>
      </c>
      <c r="H35" s="56">
        <v>888.888888888889</v>
      </c>
      <c r="I35" s="56">
        <f>VLOOKUP(D35,[5]基础表!$G:$N,8,FALSE)</f>
        <v>665</v>
      </c>
      <c r="J35" s="57" t="str">
        <f t="shared" si="0"/>
        <v>滞后</v>
      </c>
      <c r="K35" s="71">
        <f t="shared" si="1"/>
        <v>0.3325</v>
      </c>
      <c r="L35" s="72">
        <f t="shared" si="6"/>
        <v>0.748125</v>
      </c>
      <c r="M35" s="73">
        <v>665</v>
      </c>
      <c r="N35" s="74">
        <f t="shared" si="3"/>
        <v>0</v>
      </c>
    </row>
    <row r="36" s="35" customFormat="1" ht="24" customHeight="1" spans="1:14">
      <c r="A36" s="53">
        <f t="shared" si="4"/>
        <v>30</v>
      </c>
      <c r="B36" s="53" t="s">
        <v>203</v>
      </c>
      <c r="C36" s="58" t="s">
        <v>201</v>
      </c>
      <c r="D36" s="55" t="s">
        <v>204</v>
      </c>
      <c r="E36" s="56">
        <v>78266</v>
      </c>
      <c r="F36" s="56">
        <v>55345</v>
      </c>
      <c r="G36" s="57">
        <v>10000</v>
      </c>
      <c r="H36" s="56">
        <v>5833.33333333333</v>
      </c>
      <c r="I36" s="56">
        <f>VLOOKUP(D36,[5]基础表!$G:$N,8,FALSE)</f>
        <v>3582</v>
      </c>
      <c r="J36" s="57" t="str">
        <f t="shared" si="0"/>
        <v>滞后</v>
      </c>
      <c r="K36" s="71">
        <f t="shared" si="1"/>
        <v>0.3582</v>
      </c>
      <c r="L36" s="72">
        <f t="shared" si="6"/>
        <v>0.614057142857143</v>
      </c>
      <c r="M36" s="73">
        <v>3082</v>
      </c>
      <c r="N36" s="74">
        <f t="shared" si="3"/>
        <v>500</v>
      </c>
    </row>
    <row r="37" s="35" customFormat="1" ht="24" customHeight="1" spans="1:14">
      <c r="A37" s="53"/>
      <c r="B37" s="53"/>
      <c r="C37" s="54" t="s">
        <v>47</v>
      </c>
      <c r="D37" s="55"/>
      <c r="E37" s="56">
        <f>92637+75447</f>
        <v>168084</v>
      </c>
      <c r="F37" s="56">
        <v>142091</v>
      </c>
      <c r="G37" s="57">
        <v>20000</v>
      </c>
      <c r="H37" s="56">
        <v>11666.6666666667</v>
      </c>
      <c r="I37" s="56">
        <v>12182</v>
      </c>
      <c r="J37" s="57" t="str">
        <f t="shared" si="0"/>
        <v>正常</v>
      </c>
      <c r="K37" s="71">
        <f t="shared" si="1"/>
        <v>0.6091</v>
      </c>
      <c r="L37" s="72">
        <f t="shared" si="6"/>
        <v>1.04417142857143</v>
      </c>
      <c r="M37" s="73">
        <v>11103</v>
      </c>
      <c r="N37" s="74">
        <f t="shared" si="3"/>
        <v>1079</v>
      </c>
    </row>
    <row r="38" s="35" customFormat="1" ht="26.1" customHeight="1" spans="1:14">
      <c r="A38" s="56">
        <f>A36+1</f>
        <v>31</v>
      </c>
      <c r="B38" s="53" t="s">
        <v>199</v>
      </c>
      <c r="C38" s="58" t="s">
        <v>205</v>
      </c>
      <c r="D38" s="55" t="s">
        <v>206</v>
      </c>
      <c r="E38" s="56">
        <v>146000</v>
      </c>
      <c r="F38" s="56">
        <v>66036</v>
      </c>
      <c r="G38" s="57">
        <v>30000</v>
      </c>
      <c r="H38" s="56">
        <v>17500</v>
      </c>
      <c r="I38" s="56">
        <f>VLOOKUP(D38,[5]基础表!$G:$N,8,FALSE)</f>
        <v>12305</v>
      </c>
      <c r="J38" s="57" t="str">
        <f t="shared" si="0"/>
        <v>滞后</v>
      </c>
      <c r="K38" s="71">
        <f t="shared" si="1"/>
        <v>0.410166666666667</v>
      </c>
      <c r="L38" s="72">
        <f t="shared" si="6"/>
        <v>0.703142857142857</v>
      </c>
      <c r="M38" s="73">
        <v>12182</v>
      </c>
      <c r="N38" s="74">
        <f t="shared" si="3"/>
        <v>123</v>
      </c>
    </row>
    <row r="39" s="37" customFormat="1" ht="41.1" customHeight="1" spans="1:14">
      <c r="A39" s="57">
        <f t="shared" ref="A39:A55" si="7">A38+1</f>
        <v>32</v>
      </c>
      <c r="B39" s="53" t="s">
        <v>199</v>
      </c>
      <c r="C39" s="58" t="s">
        <v>207</v>
      </c>
      <c r="D39" s="61" t="s">
        <v>208</v>
      </c>
      <c r="E39" s="57">
        <v>25200</v>
      </c>
      <c r="F39" s="56">
        <v>219</v>
      </c>
      <c r="G39" s="57">
        <v>6000</v>
      </c>
      <c r="H39" s="56">
        <v>2250</v>
      </c>
      <c r="I39" s="56">
        <f>VLOOKUP(D39,[5]基础表!$G:$N,8,FALSE)</f>
        <v>1360</v>
      </c>
      <c r="J39" s="57" t="str">
        <f t="shared" si="0"/>
        <v>滞后</v>
      </c>
      <c r="K39" s="71">
        <f t="shared" si="1"/>
        <v>0.226666666666667</v>
      </c>
      <c r="L39" s="72">
        <f t="shared" si="6"/>
        <v>0.604444444444444</v>
      </c>
      <c r="M39" s="73">
        <v>1360</v>
      </c>
      <c r="N39" s="74">
        <f t="shared" si="3"/>
        <v>0</v>
      </c>
    </row>
    <row r="40" s="35" customFormat="1" ht="26" customHeight="1" spans="1:14">
      <c r="A40" s="56">
        <f t="shared" si="7"/>
        <v>33</v>
      </c>
      <c r="B40" s="62" t="s">
        <v>203</v>
      </c>
      <c r="C40" s="58" t="s">
        <v>207</v>
      </c>
      <c r="D40" s="59" t="s">
        <v>209</v>
      </c>
      <c r="E40" s="56">
        <f>138807+101457</f>
        <v>240264</v>
      </c>
      <c r="F40" s="56">
        <v>89426</v>
      </c>
      <c r="G40" s="57">
        <v>13000</v>
      </c>
      <c r="H40" s="56">
        <v>7583.33333333333</v>
      </c>
      <c r="I40" s="56">
        <f>VLOOKUP(D40,[5]基础表!$G:$N,8,FALSE)</f>
        <v>8137</v>
      </c>
      <c r="J40" s="57" t="str">
        <f t="shared" si="0"/>
        <v>正常</v>
      </c>
      <c r="K40" s="71">
        <f t="shared" si="1"/>
        <v>0.625923076923077</v>
      </c>
      <c r="L40" s="72">
        <f t="shared" si="6"/>
        <v>1.07301098901099</v>
      </c>
      <c r="M40" s="73">
        <v>7153</v>
      </c>
      <c r="N40" s="74">
        <f t="shared" si="3"/>
        <v>984</v>
      </c>
    </row>
    <row r="41" s="37" customFormat="1" ht="27" customHeight="1" spans="1:14">
      <c r="A41" s="56"/>
      <c r="B41" s="63"/>
      <c r="C41" s="58" t="s">
        <v>210</v>
      </c>
      <c r="D41" s="55"/>
      <c r="E41" s="56">
        <v>114870</v>
      </c>
      <c r="F41" s="56">
        <v>52302</v>
      </c>
      <c r="G41" s="57">
        <v>3000</v>
      </c>
      <c r="H41" s="56">
        <v>1750</v>
      </c>
      <c r="I41" s="56">
        <v>300</v>
      </c>
      <c r="J41" s="57" t="str">
        <f t="shared" si="0"/>
        <v>严重滞后</v>
      </c>
      <c r="K41" s="71">
        <f t="shared" si="1"/>
        <v>0.1</v>
      </c>
      <c r="L41" s="72">
        <f t="shared" si="6"/>
        <v>0.171428571428571</v>
      </c>
      <c r="M41" s="73">
        <v>300</v>
      </c>
      <c r="N41" s="74">
        <f t="shared" si="3"/>
        <v>0</v>
      </c>
    </row>
    <row r="42" s="37" customFormat="1" ht="27" customHeight="1" spans="1:14">
      <c r="A42" s="56">
        <f>A40+1</f>
        <v>34</v>
      </c>
      <c r="B42" s="53" t="s">
        <v>199</v>
      </c>
      <c r="C42" s="58" t="s">
        <v>211</v>
      </c>
      <c r="D42" s="55" t="s">
        <v>212</v>
      </c>
      <c r="E42" s="56">
        <v>11400</v>
      </c>
      <c r="F42" s="56">
        <f>1363+243</f>
        <v>1606</v>
      </c>
      <c r="G42" s="57">
        <v>1000</v>
      </c>
      <c r="H42" s="56">
        <v>583.333333333333</v>
      </c>
      <c r="I42" s="56">
        <f>VLOOKUP(D42,[5]基础表!$G:$N,8,FALSE)</f>
        <v>4149</v>
      </c>
      <c r="J42" s="57" t="str">
        <f t="shared" si="0"/>
        <v>正常</v>
      </c>
      <c r="K42" s="71">
        <f t="shared" si="1"/>
        <v>4.149</v>
      </c>
      <c r="L42" s="72">
        <f t="shared" si="6"/>
        <v>7.11257142857143</v>
      </c>
      <c r="M42" s="73">
        <v>3649</v>
      </c>
      <c r="N42" s="74">
        <f t="shared" si="3"/>
        <v>500</v>
      </c>
    </row>
    <row r="43" s="35" customFormat="1" ht="27" customHeight="1" spans="1:14">
      <c r="A43" s="56">
        <f t="shared" si="7"/>
        <v>35</v>
      </c>
      <c r="B43" s="53" t="s">
        <v>199</v>
      </c>
      <c r="C43" s="58" t="s">
        <v>211</v>
      </c>
      <c r="D43" s="61" t="s">
        <v>213</v>
      </c>
      <c r="E43" s="56">
        <v>162971</v>
      </c>
      <c r="F43" s="56">
        <v>31697</v>
      </c>
      <c r="G43" s="57">
        <v>30000</v>
      </c>
      <c r="H43" s="56">
        <v>17500</v>
      </c>
      <c r="I43" s="56">
        <f>VLOOKUP(D43,[5]基础表!$G:$N,8,FALSE)</f>
        <v>16366</v>
      </c>
      <c r="J43" s="57" t="str">
        <f t="shared" si="0"/>
        <v>正常</v>
      </c>
      <c r="K43" s="71">
        <f t="shared" si="1"/>
        <v>0.545533333333333</v>
      </c>
      <c r="L43" s="72">
        <f t="shared" si="6"/>
        <v>0.9352</v>
      </c>
      <c r="M43" s="73">
        <v>14896</v>
      </c>
      <c r="N43" s="74">
        <f t="shared" si="3"/>
        <v>1470</v>
      </c>
    </row>
    <row r="44" s="35" customFormat="1" ht="27" customHeight="1" spans="1:14">
      <c r="A44" s="56">
        <f t="shared" si="7"/>
        <v>36</v>
      </c>
      <c r="B44" s="53" t="s">
        <v>199</v>
      </c>
      <c r="C44" s="58" t="s">
        <v>214</v>
      </c>
      <c r="D44" s="55" t="s">
        <v>215</v>
      </c>
      <c r="E44" s="56">
        <v>21610</v>
      </c>
      <c r="F44" s="56">
        <v>7761</v>
      </c>
      <c r="G44" s="57">
        <v>5000</v>
      </c>
      <c r="H44" s="56">
        <v>2916.66666666667</v>
      </c>
      <c r="I44" s="56">
        <f>VLOOKUP(D44,[5]基础表!$G:$N,8,FALSE)</f>
        <v>7098</v>
      </c>
      <c r="J44" s="57" t="str">
        <f t="shared" si="0"/>
        <v>正常</v>
      </c>
      <c r="K44" s="71">
        <f t="shared" si="1"/>
        <v>1.4196</v>
      </c>
      <c r="L44" s="72">
        <f t="shared" si="6"/>
        <v>2.4336</v>
      </c>
      <c r="M44" s="73">
        <v>5879</v>
      </c>
      <c r="N44" s="74">
        <f t="shared" si="3"/>
        <v>1219</v>
      </c>
    </row>
    <row r="45" s="35" customFormat="1" ht="27" customHeight="1" spans="1:14">
      <c r="A45" s="56">
        <f t="shared" si="7"/>
        <v>37</v>
      </c>
      <c r="B45" s="53" t="s">
        <v>199</v>
      </c>
      <c r="C45" s="58" t="s">
        <v>214</v>
      </c>
      <c r="D45" s="61" t="s">
        <v>216</v>
      </c>
      <c r="E45" s="56">
        <v>31414</v>
      </c>
      <c r="F45" s="56">
        <v>11462</v>
      </c>
      <c r="G45" s="57">
        <v>6000</v>
      </c>
      <c r="H45" s="56">
        <v>3500</v>
      </c>
      <c r="I45" s="56">
        <f>VLOOKUP(D45,[5]基础表!$G:$N,8,FALSE)</f>
        <v>4593.9</v>
      </c>
      <c r="J45" s="57" t="str">
        <f t="shared" si="0"/>
        <v>正常</v>
      </c>
      <c r="K45" s="71">
        <f t="shared" si="1"/>
        <v>0.76565</v>
      </c>
      <c r="L45" s="72">
        <f t="shared" si="6"/>
        <v>1.31254285714286</v>
      </c>
      <c r="M45" s="73">
        <v>4148.4</v>
      </c>
      <c r="N45" s="74">
        <f t="shared" si="3"/>
        <v>445.5</v>
      </c>
    </row>
    <row r="46" s="35" customFormat="1" ht="27" customHeight="1" spans="1:14">
      <c r="A46" s="56">
        <f t="shared" si="7"/>
        <v>38</v>
      </c>
      <c r="B46" s="53" t="s">
        <v>199</v>
      </c>
      <c r="C46" s="58" t="s">
        <v>214</v>
      </c>
      <c r="D46" s="61" t="s">
        <v>217</v>
      </c>
      <c r="E46" s="56">
        <v>11501</v>
      </c>
      <c r="F46" s="56">
        <v>160</v>
      </c>
      <c r="G46" s="57">
        <v>6000</v>
      </c>
      <c r="H46" s="56">
        <v>2250</v>
      </c>
      <c r="I46" s="56">
        <f>VLOOKUP(D46,[5]基础表!$G:$N,8,FALSE)</f>
        <v>0</v>
      </c>
      <c r="J46" s="57" t="str">
        <f t="shared" si="0"/>
        <v>严重滞后</v>
      </c>
      <c r="K46" s="71">
        <f t="shared" si="1"/>
        <v>0</v>
      </c>
      <c r="L46" s="72">
        <f t="shared" si="6"/>
        <v>0</v>
      </c>
      <c r="M46" s="73">
        <v>0</v>
      </c>
      <c r="N46" s="74">
        <f t="shared" si="3"/>
        <v>0</v>
      </c>
    </row>
    <row r="47" s="35" customFormat="1" ht="26" customHeight="1" spans="1:14">
      <c r="A47" s="56">
        <f t="shared" si="7"/>
        <v>39</v>
      </c>
      <c r="B47" s="53" t="s">
        <v>199</v>
      </c>
      <c r="C47" s="58" t="s">
        <v>218</v>
      </c>
      <c r="D47" s="55" t="s">
        <v>219</v>
      </c>
      <c r="E47" s="56">
        <v>171000</v>
      </c>
      <c r="F47" s="56">
        <v>154289</v>
      </c>
      <c r="G47" s="57">
        <v>10000</v>
      </c>
      <c r="H47" s="56">
        <v>5833.33333333333</v>
      </c>
      <c r="I47" s="56">
        <f>VLOOKUP(D47,[5]基础表!$G:$N,8,FALSE)</f>
        <v>9540</v>
      </c>
      <c r="J47" s="57" t="str">
        <f t="shared" si="0"/>
        <v>正常</v>
      </c>
      <c r="K47" s="71">
        <f t="shared" si="1"/>
        <v>0.954</v>
      </c>
      <c r="L47" s="72">
        <f t="shared" si="6"/>
        <v>1.63542857142857</v>
      </c>
      <c r="M47" s="73">
        <v>7712</v>
      </c>
      <c r="N47" s="74">
        <f t="shared" si="3"/>
        <v>1828</v>
      </c>
    </row>
    <row r="48" s="35" customFormat="1" ht="26.1" customHeight="1" spans="1:14">
      <c r="A48" s="56">
        <f t="shared" si="7"/>
        <v>40</v>
      </c>
      <c r="B48" s="53" t="s">
        <v>199</v>
      </c>
      <c r="C48" s="58" t="s">
        <v>218</v>
      </c>
      <c r="D48" s="55" t="s">
        <v>220</v>
      </c>
      <c r="E48" s="56">
        <v>7886</v>
      </c>
      <c r="F48" s="56">
        <v>0</v>
      </c>
      <c r="G48" s="57">
        <v>4000</v>
      </c>
      <c r="H48" s="56">
        <v>1500</v>
      </c>
      <c r="I48" s="56">
        <v>0</v>
      </c>
      <c r="J48" s="57" t="str">
        <f t="shared" si="0"/>
        <v>严重滞后</v>
      </c>
      <c r="K48" s="71">
        <f t="shared" si="1"/>
        <v>0</v>
      </c>
      <c r="L48" s="72">
        <f t="shared" si="6"/>
        <v>0</v>
      </c>
      <c r="M48" s="73">
        <v>0</v>
      </c>
      <c r="N48" s="74">
        <f t="shared" si="3"/>
        <v>0</v>
      </c>
    </row>
    <row r="49" s="35" customFormat="1" ht="26.1" customHeight="1" spans="1:14">
      <c r="A49" s="56">
        <f t="shared" si="7"/>
        <v>41</v>
      </c>
      <c r="B49" s="53" t="s">
        <v>199</v>
      </c>
      <c r="C49" s="58" t="s">
        <v>218</v>
      </c>
      <c r="D49" s="55" t="s">
        <v>221</v>
      </c>
      <c r="E49" s="56">
        <v>32002</v>
      </c>
      <c r="F49" s="56">
        <v>0</v>
      </c>
      <c r="G49" s="57">
        <v>5000</v>
      </c>
      <c r="H49" s="56">
        <v>1875</v>
      </c>
      <c r="I49" s="56">
        <v>0</v>
      </c>
      <c r="J49" s="57" t="str">
        <f t="shared" si="0"/>
        <v>严重滞后</v>
      </c>
      <c r="K49" s="71">
        <f t="shared" si="1"/>
        <v>0</v>
      </c>
      <c r="L49" s="72">
        <f t="shared" si="6"/>
        <v>0</v>
      </c>
      <c r="M49" s="73">
        <v>0</v>
      </c>
      <c r="N49" s="74">
        <f t="shared" si="3"/>
        <v>0</v>
      </c>
    </row>
    <row r="50" s="35" customFormat="1" ht="26.1" customHeight="1" spans="1:14">
      <c r="A50" s="56">
        <f t="shared" si="7"/>
        <v>42</v>
      </c>
      <c r="B50" s="53" t="s">
        <v>199</v>
      </c>
      <c r="C50" s="58" t="s">
        <v>218</v>
      </c>
      <c r="D50" s="55" t="s">
        <v>222</v>
      </c>
      <c r="E50" s="56">
        <v>71750</v>
      </c>
      <c r="F50" s="56">
        <v>70759.11</v>
      </c>
      <c r="G50" s="57">
        <v>990</v>
      </c>
      <c r="H50" s="56">
        <v>577.5</v>
      </c>
      <c r="I50" s="56">
        <f>VLOOKUP(D50,[5]基础表!$G:$N,8,FALSE)</f>
        <v>990</v>
      </c>
      <c r="J50" s="57" t="str">
        <f t="shared" si="0"/>
        <v>正常</v>
      </c>
      <c r="K50" s="71">
        <f t="shared" si="1"/>
        <v>1</v>
      </c>
      <c r="L50" s="72">
        <f t="shared" si="6"/>
        <v>1.71428571428571</v>
      </c>
      <c r="M50" s="73">
        <v>990</v>
      </c>
      <c r="N50" s="74">
        <f t="shared" si="3"/>
        <v>0</v>
      </c>
    </row>
    <row r="51" s="35" customFormat="1" ht="26.1" customHeight="1" spans="1:14">
      <c r="A51" s="56">
        <f t="shared" si="7"/>
        <v>43</v>
      </c>
      <c r="B51" s="53" t="s">
        <v>199</v>
      </c>
      <c r="C51" s="58" t="s">
        <v>223</v>
      </c>
      <c r="D51" s="55" t="s">
        <v>224</v>
      </c>
      <c r="E51" s="56">
        <v>43077</v>
      </c>
      <c r="F51" s="56">
        <v>38618</v>
      </c>
      <c r="G51" s="57">
        <v>4459</v>
      </c>
      <c r="H51" s="56">
        <v>2601.08333333333</v>
      </c>
      <c r="I51" s="56">
        <f>VLOOKUP(D51,[5]基础表!$G:$N,8,FALSE)</f>
        <v>3800</v>
      </c>
      <c r="J51" s="57" t="str">
        <f t="shared" si="0"/>
        <v>正常</v>
      </c>
      <c r="K51" s="71">
        <f t="shared" si="1"/>
        <v>0.852209015474322</v>
      </c>
      <c r="L51" s="72">
        <f t="shared" si="6"/>
        <v>1.46092974081312</v>
      </c>
      <c r="M51" s="73">
        <v>3500</v>
      </c>
      <c r="N51" s="74">
        <f t="shared" si="3"/>
        <v>300</v>
      </c>
    </row>
    <row r="52" s="35" customFormat="1" ht="22.5" customHeight="1" spans="1:14">
      <c r="A52" s="56">
        <f t="shared" si="7"/>
        <v>44</v>
      </c>
      <c r="B52" s="53" t="s">
        <v>199</v>
      </c>
      <c r="C52" s="58" t="s">
        <v>223</v>
      </c>
      <c r="D52" s="55" t="s">
        <v>225</v>
      </c>
      <c r="E52" s="56">
        <v>152000</v>
      </c>
      <c r="F52" s="56">
        <v>91011</v>
      </c>
      <c r="G52" s="57">
        <v>40000</v>
      </c>
      <c r="H52" s="56">
        <v>23333.3333333333</v>
      </c>
      <c r="I52" s="56">
        <f>VLOOKUP(D52,[5]基础表!$G:$N,8,FALSE)</f>
        <v>31941</v>
      </c>
      <c r="J52" s="57" t="str">
        <f t="shared" si="0"/>
        <v>正常</v>
      </c>
      <c r="K52" s="71">
        <f t="shared" si="1"/>
        <v>0.798525</v>
      </c>
      <c r="L52" s="72">
        <f t="shared" si="6"/>
        <v>1.3689</v>
      </c>
      <c r="M52" s="73">
        <v>27663</v>
      </c>
      <c r="N52" s="74">
        <f t="shared" si="3"/>
        <v>4278</v>
      </c>
    </row>
    <row r="53" s="35" customFormat="1" ht="27" customHeight="1" spans="1:14">
      <c r="A53" s="56">
        <f t="shared" si="7"/>
        <v>45</v>
      </c>
      <c r="B53" s="53" t="s">
        <v>199</v>
      </c>
      <c r="C53" s="58" t="s">
        <v>223</v>
      </c>
      <c r="D53" s="55" t="s">
        <v>226</v>
      </c>
      <c r="E53" s="56">
        <v>27400</v>
      </c>
      <c r="F53" s="56">
        <v>13006</v>
      </c>
      <c r="G53" s="57">
        <v>7500</v>
      </c>
      <c r="H53" s="56">
        <v>4375</v>
      </c>
      <c r="I53" s="56">
        <f>VLOOKUP(D53,[5]基础表!$G:$N,8,FALSE)</f>
        <v>5288</v>
      </c>
      <c r="J53" s="57" t="str">
        <f t="shared" si="0"/>
        <v>正常</v>
      </c>
      <c r="K53" s="71">
        <f t="shared" si="1"/>
        <v>0.705066666666667</v>
      </c>
      <c r="L53" s="72">
        <f t="shared" si="6"/>
        <v>1.20868571428571</v>
      </c>
      <c r="M53" s="73">
        <v>5047</v>
      </c>
      <c r="N53" s="74">
        <f t="shared" si="3"/>
        <v>241</v>
      </c>
    </row>
    <row r="54" s="35" customFormat="1" ht="26" customHeight="1" spans="1:14">
      <c r="A54" s="56">
        <f t="shared" si="7"/>
        <v>46</v>
      </c>
      <c r="B54" s="53" t="s">
        <v>199</v>
      </c>
      <c r="C54" s="58" t="s">
        <v>227</v>
      </c>
      <c r="D54" s="55" t="s">
        <v>228</v>
      </c>
      <c r="E54" s="56">
        <v>55488</v>
      </c>
      <c r="F54" s="56">
        <v>42126</v>
      </c>
      <c r="G54" s="57">
        <v>9000</v>
      </c>
      <c r="H54" s="56">
        <v>5250</v>
      </c>
      <c r="I54" s="56">
        <f>VLOOKUP(D54,[5]基础表!$G:$N,8,FALSE)</f>
        <v>9670</v>
      </c>
      <c r="J54" s="57" t="str">
        <f t="shared" si="0"/>
        <v>正常</v>
      </c>
      <c r="K54" s="71">
        <f t="shared" si="1"/>
        <v>1.07444444444444</v>
      </c>
      <c r="L54" s="72">
        <f t="shared" si="6"/>
        <v>1.84190476190476</v>
      </c>
      <c r="M54" s="73">
        <v>9170</v>
      </c>
      <c r="N54" s="74">
        <f t="shared" si="3"/>
        <v>500</v>
      </c>
    </row>
    <row r="55" s="35" customFormat="1" ht="25" customHeight="1" spans="1:14">
      <c r="A55" s="56">
        <f t="shared" si="7"/>
        <v>47</v>
      </c>
      <c r="B55" s="53" t="s">
        <v>203</v>
      </c>
      <c r="C55" s="58" t="s">
        <v>229</v>
      </c>
      <c r="D55" s="59" t="s">
        <v>230</v>
      </c>
      <c r="E55" s="56">
        <v>81474</v>
      </c>
      <c r="F55" s="56">
        <v>26662</v>
      </c>
      <c r="G55" s="57">
        <v>10000</v>
      </c>
      <c r="H55" s="56">
        <v>5833.33333333333</v>
      </c>
      <c r="I55" s="56">
        <f>VLOOKUP(D55,[5]基础表!$G:$N,8,FALSE)</f>
        <v>6450</v>
      </c>
      <c r="J55" s="57" t="str">
        <f t="shared" si="0"/>
        <v>正常</v>
      </c>
      <c r="K55" s="71">
        <f t="shared" si="1"/>
        <v>0.645</v>
      </c>
      <c r="L55" s="72">
        <f t="shared" si="6"/>
        <v>1.10571428571429</v>
      </c>
      <c r="M55" s="73">
        <v>5500</v>
      </c>
      <c r="N55" s="74">
        <f t="shared" si="3"/>
        <v>950</v>
      </c>
    </row>
    <row r="56" s="35" customFormat="1" ht="27" customHeight="1" spans="1:14">
      <c r="A56" s="53"/>
      <c r="B56" s="53"/>
      <c r="C56" s="58" t="s">
        <v>231</v>
      </c>
      <c r="D56" s="55"/>
      <c r="E56" s="56">
        <v>164297</v>
      </c>
      <c r="F56" s="56">
        <v>43325</v>
      </c>
      <c r="G56" s="57">
        <v>35800</v>
      </c>
      <c r="H56" s="56">
        <v>20883.3333333333</v>
      </c>
      <c r="I56" s="56">
        <v>6170</v>
      </c>
      <c r="J56" s="57" t="str">
        <f t="shared" si="0"/>
        <v>严重滞后</v>
      </c>
      <c r="K56" s="71">
        <f t="shared" si="1"/>
        <v>0.172346368715084</v>
      </c>
      <c r="L56" s="72">
        <f t="shared" si="6"/>
        <v>0.295450917797287</v>
      </c>
      <c r="M56" s="73">
        <v>5650</v>
      </c>
      <c r="N56" s="74">
        <f t="shared" si="3"/>
        <v>520</v>
      </c>
    </row>
    <row r="57" s="35" customFormat="1" ht="26.1" customHeight="1" spans="1:14">
      <c r="A57" s="56">
        <f>A55+1</f>
        <v>48</v>
      </c>
      <c r="B57" s="62" t="s">
        <v>203</v>
      </c>
      <c r="C57" s="58" t="s">
        <v>229</v>
      </c>
      <c r="D57" s="61" t="s">
        <v>232</v>
      </c>
      <c r="E57" s="56">
        <v>87453</v>
      </c>
      <c r="F57" s="56">
        <v>47690</v>
      </c>
      <c r="G57" s="57">
        <v>20000</v>
      </c>
      <c r="H57" s="56">
        <v>11666.6666666667</v>
      </c>
      <c r="I57" s="56">
        <f>VLOOKUP(D57,[5]基础表!$G:$N,8,FALSE)</f>
        <v>13266</v>
      </c>
      <c r="J57" s="57" t="str">
        <f t="shared" si="0"/>
        <v>正常</v>
      </c>
      <c r="K57" s="71">
        <f t="shared" si="1"/>
        <v>0.6633</v>
      </c>
      <c r="L57" s="72">
        <f t="shared" si="6"/>
        <v>1.13708571428571</v>
      </c>
      <c r="M57" s="73">
        <v>9660</v>
      </c>
      <c r="N57" s="74">
        <f t="shared" si="3"/>
        <v>3606</v>
      </c>
    </row>
    <row r="58" s="35" customFormat="1" ht="26.1" customHeight="1" spans="1:14">
      <c r="A58" s="53"/>
      <c r="B58" s="63"/>
      <c r="C58" s="58" t="s">
        <v>223</v>
      </c>
      <c r="D58" s="61" t="s">
        <v>233</v>
      </c>
      <c r="E58" s="56">
        <v>45807</v>
      </c>
      <c r="F58" s="56">
        <v>7050</v>
      </c>
      <c r="G58" s="57">
        <v>10000</v>
      </c>
      <c r="H58" s="56">
        <v>5833.33333333333</v>
      </c>
      <c r="I58" s="56">
        <f>VLOOKUP(D58,[5]基础表!$G:$N,8,FALSE)</f>
        <v>1550</v>
      </c>
      <c r="J58" s="57" t="str">
        <f t="shared" si="0"/>
        <v>严重滞后</v>
      </c>
      <c r="K58" s="71">
        <f t="shared" si="1"/>
        <v>0.155</v>
      </c>
      <c r="L58" s="72">
        <f t="shared" si="6"/>
        <v>0.265714285714286</v>
      </c>
      <c r="M58" s="73">
        <v>5200</v>
      </c>
      <c r="N58" s="74">
        <f t="shared" si="3"/>
        <v>-3650</v>
      </c>
    </row>
    <row r="59" s="35" customFormat="1" ht="26.1" customHeight="1" spans="1:14">
      <c r="A59" s="56">
        <f>A57+1</f>
        <v>49</v>
      </c>
      <c r="B59" s="53" t="s">
        <v>199</v>
      </c>
      <c r="C59" s="58" t="s">
        <v>231</v>
      </c>
      <c r="D59" s="64" t="s">
        <v>234</v>
      </c>
      <c r="E59" s="56">
        <v>6700</v>
      </c>
      <c r="F59" s="56">
        <v>1000</v>
      </c>
      <c r="G59" s="57">
        <v>5700</v>
      </c>
      <c r="H59" s="56">
        <v>3325</v>
      </c>
      <c r="I59" s="56">
        <f>VLOOKUP(D59,[5]基础表!$G:$N,8,FALSE)</f>
        <v>4516</v>
      </c>
      <c r="J59" s="57" t="str">
        <f t="shared" si="0"/>
        <v>正常</v>
      </c>
      <c r="K59" s="71">
        <f t="shared" si="1"/>
        <v>0.792280701754386</v>
      </c>
      <c r="L59" s="72">
        <f t="shared" si="6"/>
        <v>1.3581954887218</v>
      </c>
      <c r="M59" s="73">
        <v>4516</v>
      </c>
      <c r="N59" s="74">
        <f t="shared" si="3"/>
        <v>0</v>
      </c>
    </row>
    <row r="60" s="35" customFormat="1" ht="26.1" customHeight="1" spans="1:14">
      <c r="A60" s="56">
        <f t="shared" ref="A60:A75" si="8">A59+1</f>
        <v>50</v>
      </c>
      <c r="B60" s="56" t="s">
        <v>235</v>
      </c>
      <c r="C60" s="54" t="s">
        <v>157</v>
      </c>
      <c r="D60" s="61" t="s">
        <v>236</v>
      </c>
      <c r="E60" s="56">
        <v>91318</v>
      </c>
      <c r="F60" s="56">
        <v>77150</v>
      </c>
      <c r="G60" s="57">
        <v>14139</v>
      </c>
      <c r="H60" s="56">
        <v>8247.75</v>
      </c>
      <c r="I60" s="56">
        <f>VLOOKUP(D60,[5]基础表!$G:$N,8,FALSE)</f>
        <v>10000</v>
      </c>
      <c r="J60" s="57" t="str">
        <f t="shared" si="0"/>
        <v>正常</v>
      </c>
      <c r="K60" s="71">
        <f t="shared" si="1"/>
        <v>0.707263597142655</v>
      </c>
      <c r="L60" s="72">
        <f t="shared" si="6"/>
        <v>1.21245188081598</v>
      </c>
      <c r="M60" s="73">
        <v>8850</v>
      </c>
      <c r="N60" s="74">
        <f t="shared" si="3"/>
        <v>1150</v>
      </c>
    </row>
    <row r="61" s="35" customFormat="1" ht="26.1" customHeight="1" spans="1:14">
      <c r="A61" s="56">
        <f t="shared" si="8"/>
        <v>51</v>
      </c>
      <c r="B61" s="56" t="s">
        <v>235</v>
      </c>
      <c r="C61" s="54" t="s">
        <v>157</v>
      </c>
      <c r="D61" s="55" t="s">
        <v>237</v>
      </c>
      <c r="E61" s="56">
        <v>122000</v>
      </c>
      <c r="F61" s="56">
        <v>57400</v>
      </c>
      <c r="G61" s="57">
        <v>30000</v>
      </c>
      <c r="H61" s="56">
        <v>17500</v>
      </c>
      <c r="I61" s="56">
        <f>VLOOKUP(D61,[5]基础表!$G:$N,8,FALSE)</f>
        <v>17600</v>
      </c>
      <c r="J61" s="57" t="str">
        <f t="shared" si="0"/>
        <v>正常</v>
      </c>
      <c r="K61" s="71">
        <f t="shared" si="1"/>
        <v>0.586666666666667</v>
      </c>
      <c r="L61" s="72">
        <f t="shared" si="6"/>
        <v>1.00571428571429</v>
      </c>
      <c r="M61" s="73">
        <v>16549</v>
      </c>
      <c r="N61" s="74">
        <f t="shared" si="3"/>
        <v>1051</v>
      </c>
    </row>
    <row r="62" s="35" customFormat="1" ht="26.1" customHeight="1" spans="1:14">
      <c r="A62" s="56">
        <f t="shared" si="8"/>
        <v>52</v>
      </c>
      <c r="B62" s="56" t="s">
        <v>235</v>
      </c>
      <c r="C62" s="54" t="s">
        <v>238</v>
      </c>
      <c r="D62" s="55" t="s">
        <v>239</v>
      </c>
      <c r="E62" s="56">
        <v>242357</v>
      </c>
      <c r="F62" s="56">
        <v>13160</v>
      </c>
      <c r="G62" s="57">
        <v>65000</v>
      </c>
      <c r="H62" s="56">
        <v>37916.6666666667</v>
      </c>
      <c r="I62" s="56">
        <v>44615</v>
      </c>
      <c r="J62" s="57" t="str">
        <f t="shared" si="0"/>
        <v>正常</v>
      </c>
      <c r="K62" s="71">
        <f t="shared" si="1"/>
        <v>0.686384615384615</v>
      </c>
      <c r="L62" s="72">
        <f t="shared" si="6"/>
        <v>1.17665934065934</v>
      </c>
      <c r="M62" s="73">
        <v>40200</v>
      </c>
      <c r="N62" s="74">
        <f t="shared" si="3"/>
        <v>4415</v>
      </c>
    </row>
    <row r="63" s="35" customFormat="1" ht="24.95" customHeight="1" spans="1:14">
      <c r="A63" s="56">
        <f t="shared" si="8"/>
        <v>53</v>
      </c>
      <c r="B63" s="56" t="s">
        <v>235</v>
      </c>
      <c r="C63" s="54" t="s">
        <v>157</v>
      </c>
      <c r="D63" s="55" t="s">
        <v>240</v>
      </c>
      <c r="E63" s="57">
        <v>239856</v>
      </c>
      <c r="F63" s="56">
        <v>83075</v>
      </c>
      <c r="G63" s="57">
        <v>40000</v>
      </c>
      <c r="H63" s="56">
        <v>23333.3333333333</v>
      </c>
      <c r="I63" s="56">
        <f>VLOOKUP(D63,[5]基础表!$G:$N,8,FALSE)</f>
        <v>29500</v>
      </c>
      <c r="J63" s="57" t="str">
        <f t="shared" si="0"/>
        <v>正常</v>
      </c>
      <c r="K63" s="71">
        <f t="shared" si="1"/>
        <v>0.7375</v>
      </c>
      <c r="L63" s="72">
        <f t="shared" si="6"/>
        <v>1.26428571428572</v>
      </c>
      <c r="M63" s="73">
        <v>23000</v>
      </c>
      <c r="N63" s="74">
        <f t="shared" si="3"/>
        <v>6500</v>
      </c>
    </row>
    <row r="64" s="35" customFormat="1" ht="26.1" customHeight="1" spans="1:14">
      <c r="A64" s="56">
        <f t="shared" si="8"/>
        <v>54</v>
      </c>
      <c r="B64" s="56" t="s">
        <v>241</v>
      </c>
      <c r="C64" s="54" t="s">
        <v>72</v>
      </c>
      <c r="D64" s="55" t="s">
        <v>242</v>
      </c>
      <c r="E64" s="57">
        <v>198649</v>
      </c>
      <c r="F64" s="56">
        <v>0</v>
      </c>
      <c r="G64" s="57">
        <v>10000</v>
      </c>
      <c r="H64" s="56">
        <v>2916.66666666667</v>
      </c>
      <c r="I64" s="56">
        <f>VLOOKUP(D64,[5]基础表!$G:$N,8,FALSE)</f>
        <v>2246</v>
      </c>
      <c r="J64" s="57" t="str">
        <f t="shared" si="0"/>
        <v>滞后</v>
      </c>
      <c r="K64" s="71">
        <f t="shared" si="1"/>
        <v>0.2246</v>
      </c>
      <c r="L64" s="72">
        <f t="shared" si="6"/>
        <v>0.770057142857142</v>
      </c>
      <c r="M64" s="73">
        <v>1149</v>
      </c>
      <c r="N64" s="74">
        <f t="shared" si="3"/>
        <v>1097</v>
      </c>
    </row>
    <row r="65" s="35" customFormat="1" ht="26.1" customHeight="1" spans="1:14">
      <c r="A65" s="56">
        <f t="shared" si="8"/>
        <v>55</v>
      </c>
      <c r="B65" s="56" t="s">
        <v>235</v>
      </c>
      <c r="C65" s="58" t="s">
        <v>243</v>
      </c>
      <c r="D65" s="55" t="s">
        <v>244</v>
      </c>
      <c r="E65" s="57">
        <v>65443</v>
      </c>
      <c r="F65" s="56">
        <v>51947</v>
      </c>
      <c r="G65" s="57">
        <v>7000</v>
      </c>
      <c r="H65" s="56">
        <v>4083.33333333333</v>
      </c>
      <c r="I65" s="56">
        <f>VLOOKUP(D65,[5]基础表!$G:$N,8,FALSE)</f>
        <v>4481</v>
      </c>
      <c r="J65" s="57" t="str">
        <f t="shared" si="0"/>
        <v>正常</v>
      </c>
      <c r="K65" s="71">
        <f t="shared" si="1"/>
        <v>0.640142857142857</v>
      </c>
      <c r="L65" s="72">
        <f t="shared" si="6"/>
        <v>1.09738775510204</v>
      </c>
      <c r="M65" s="73">
        <v>4092</v>
      </c>
      <c r="N65" s="74">
        <f t="shared" si="3"/>
        <v>389</v>
      </c>
    </row>
    <row r="66" s="35" customFormat="1" ht="26.1" customHeight="1" spans="1:14">
      <c r="A66" s="56">
        <f t="shared" si="8"/>
        <v>56</v>
      </c>
      <c r="B66" s="56" t="s">
        <v>245</v>
      </c>
      <c r="C66" s="54" t="s">
        <v>157</v>
      </c>
      <c r="D66" s="55" t="s">
        <v>246</v>
      </c>
      <c r="E66" s="56">
        <v>454000</v>
      </c>
      <c r="F66" s="56">
        <v>450938</v>
      </c>
      <c r="G66" s="57">
        <v>3362</v>
      </c>
      <c r="H66" s="56">
        <v>1961.16666666667</v>
      </c>
      <c r="I66" s="56">
        <f>VLOOKUP(D66,[5]基础表!$G:$N,8,FALSE)</f>
        <v>1728.43</v>
      </c>
      <c r="J66" s="57" t="str">
        <f t="shared" si="0"/>
        <v>正常</v>
      </c>
      <c r="K66" s="71">
        <f t="shared" si="1"/>
        <v>0.514107674003569</v>
      </c>
      <c r="L66" s="72">
        <f t="shared" si="6"/>
        <v>0.881327441148975</v>
      </c>
      <c r="M66" s="73">
        <v>1467.12</v>
      </c>
      <c r="N66" s="74">
        <f t="shared" si="3"/>
        <v>261.31</v>
      </c>
    </row>
    <row r="67" s="35" customFormat="1" ht="26.1" customHeight="1" spans="1:14">
      <c r="A67" s="56">
        <f t="shared" si="8"/>
        <v>57</v>
      </c>
      <c r="B67" s="56" t="s">
        <v>245</v>
      </c>
      <c r="C67" s="54" t="s">
        <v>157</v>
      </c>
      <c r="D67" s="55" t="s">
        <v>247</v>
      </c>
      <c r="E67" s="56">
        <v>855386</v>
      </c>
      <c r="F67" s="56">
        <v>703871</v>
      </c>
      <c r="G67" s="57">
        <v>151515</v>
      </c>
      <c r="H67" s="56">
        <v>88383.75</v>
      </c>
      <c r="I67" s="56">
        <f>VLOOKUP(D67,[5]基础表!$G:$N,8,FALSE)</f>
        <v>97204</v>
      </c>
      <c r="J67" s="57" t="str">
        <f t="shared" si="0"/>
        <v>正常</v>
      </c>
      <c r="K67" s="71">
        <f t="shared" si="1"/>
        <v>0.641547041547042</v>
      </c>
      <c r="L67" s="72">
        <f t="shared" si="6"/>
        <v>1.09979492836636</v>
      </c>
      <c r="M67" s="73">
        <v>94210</v>
      </c>
      <c r="N67" s="74">
        <f t="shared" si="3"/>
        <v>2994</v>
      </c>
    </row>
    <row r="68" s="35" customFormat="1" ht="26.1" customHeight="1" spans="1:14">
      <c r="A68" s="56">
        <f t="shared" si="8"/>
        <v>58</v>
      </c>
      <c r="B68" s="56" t="s">
        <v>245</v>
      </c>
      <c r="C68" s="58" t="s">
        <v>248</v>
      </c>
      <c r="D68" s="55" t="s">
        <v>249</v>
      </c>
      <c r="E68" s="56">
        <v>103801</v>
      </c>
      <c r="F68" s="56">
        <v>65874</v>
      </c>
      <c r="G68" s="57">
        <v>5000</v>
      </c>
      <c r="H68" s="56">
        <v>2916.66666666667</v>
      </c>
      <c r="I68" s="56">
        <f>VLOOKUP(D68,[5]基础表!$G:$N,8,FALSE)</f>
        <v>3020</v>
      </c>
      <c r="J68" s="57" t="str">
        <f t="shared" si="0"/>
        <v>正常</v>
      </c>
      <c r="K68" s="71">
        <f t="shared" si="1"/>
        <v>0.604</v>
      </c>
      <c r="L68" s="72">
        <f t="shared" si="6"/>
        <v>1.03542857142857</v>
      </c>
      <c r="M68" s="73">
        <v>2610</v>
      </c>
      <c r="N68" s="74">
        <f t="shared" si="3"/>
        <v>410</v>
      </c>
    </row>
    <row r="69" s="35" customFormat="1" ht="26.1" customHeight="1" spans="1:14">
      <c r="A69" s="56">
        <f t="shared" si="8"/>
        <v>59</v>
      </c>
      <c r="B69" s="56" t="s">
        <v>245</v>
      </c>
      <c r="C69" s="58" t="s">
        <v>250</v>
      </c>
      <c r="D69" s="59" t="s">
        <v>251</v>
      </c>
      <c r="E69" s="56">
        <v>169529</v>
      </c>
      <c r="F69" s="56">
        <v>50993.56</v>
      </c>
      <c r="G69" s="57">
        <v>50000</v>
      </c>
      <c r="H69" s="56">
        <v>29166.6666666667</v>
      </c>
      <c r="I69" s="56">
        <f>VLOOKUP(D69,[5]基础表!$G:$N,8,FALSE)</f>
        <v>19698.8509</v>
      </c>
      <c r="J69" s="57" t="str">
        <f t="shared" si="0"/>
        <v>滞后</v>
      </c>
      <c r="K69" s="71">
        <f t="shared" si="1"/>
        <v>0.393977018</v>
      </c>
      <c r="L69" s="72">
        <f t="shared" si="6"/>
        <v>0.675389173714285</v>
      </c>
      <c r="M69" s="73">
        <v>17563.8509</v>
      </c>
      <c r="N69" s="74">
        <f t="shared" si="3"/>
        <v>2135</v>
      </c>
    </row>
    <row r="70" s="35" customFormat="1" ht="26.1" customHeight="1" spans="1:14">
      <c r="A70" s="56">
        <f t="shared" si="8"/>
        <v>60</v>
      </c>
      <c r="B70" s="56" t="s">
        <v>252</v>
      </c>
      <c r="C70" s="58" t="s">
        <v>63</v>
      </c>
      <c r="D70" s="59" t="s">
        <v>253</v>
      </c>
      <c r="E70" s="56">
        <v>487422</v>
      </c>
      <c r="F70" s="56">
        <v>0</v>
      </c>
      <c r="G70" s="57">
        <v>80000</v>
      </c>
      <c r="H70" s="56">
        <v>18333.3333333333</v>
      </c>
      <c r="I70" s="56">
        <f>VLOOKUP(D70,[5]基础表!$G:$N,8,FALSE)</f>
        <v>9112</v>
      </c>
      <c r="J70" s="57" t="str">
        <f t="shared" si="0"/>
        <v>滞后</v>
      </c>
      <c r="K70" s="71">
        <f t="shared" si="1"/>
        <v>0.1139</v>
      </c>
      <c r="L70" s="72">
        <f t="shared" si="6"/>
        <v>0.497018181818183</v>
      </c>
      <c r="M70" s="73">
        <v>9012</v>
      </c>
      <c r="N70" s="74">
        <f t="shared" si="3"/>
        <v>100</v>
      </c>
    </row>
    <row r="71" s="36" customFormat="1" ht="24.95" customHeight="1" spans="1:3412">
      <c r="A71" s="56">
        <f t="shared" si="8"/>
        <v>61</v>
      </c>
      <c r="B71" s="56" t="s">
        <v>254</v>
      </c>
      <c r="C71" s="58" t="s">
        <v>255</v>
      </c>
      <c r="D71" s="55" t="s">
        <v>256</v>
      </c>
      <c r="E71" s="56">
        <v>6281</v>
      </c>
      <c r="F71" s="56">
        <v>4300</v>
      </c>
      <c r="G71" s="57">
        <v>2000</v>
      </c>
      <c r="H71" s="56">
        <v>1166.66666666667</v>
      </c>
      <c r="I71" s="56">
        <f>VLOOKUP(D71,[5]基础表!$G:$N,8,FALSE)</f>
        <v>1981</v>
      </c>
      <c r="J71" s="57" t="str">
        <f t="shared" ref="J71:J134" si="9">IF(L71&gt;=0.8,"正常",IF(L71&gt;=0.4,"滞后","严重滞后"))</f>
        <v>正常</v>
      </c>
      <c r="K71" s="71">
        <f t="shared" ref="K71:K104" si="10">I71/G71</f>
        <v>0.9905</v>
      </c>
      <c r="L71" s="72">
        <f t="shared" si="6"/>
        <v>1.698</v>
      </c>
      <c r="M71" s="75">
        <v>1981</v>
      </c>
      <c r="N71" s="74">
        <f t="shared" ref="N71:N134" si="11">I71-M71</f>
        <v>0</v>
      </c>
      <c r="EAD71" s="34"/>
      <c r="EAE71" s="34"/>
      <c r="EAF71" s="34"/>
    </row>
    <row r="72" s="35" customFormat="1" ht="26.1" customHeight="1" spans="1:14">
      <c r="A72" s="56">
        <f t="shared" si="8"/>
        <v>62</v>
      </c>
      <c r="B72" s="56" t="s">
        <v>254</v>
      </c>
      <c r="C72" s="58" t="s">
        <v>255</v>
      </c>
      <c r="D72" s="55" t="s">
        <v>257</v>
      </c>
      <c r="E72" s="56">
        <v>256000</v>
      </c>
      <c r="F72" s="56">
        <v>142339</v>
      </c>
      <c r="G72" s="57">
        <v>13000</v>
      </c>
      <c r="H72" s="56">
        <v>7583.33333333333</v>
      </c>
      <c r="I72" s="56">
        <f>VLOOKUP(D72,[5]基础表!$G:$N,8,FALSE)</f>
        <v>120</v>
      </c>
      <c r="J72" s="57" t="str">
        <f t="shared" si="9"/>
        <v>严重滞后</v>
      </c>
      <c r="K72" s="71">
        <f t="shared" si="10"/>
        <v>0.00923076923076923</v>
      </c>
      <c r="L72" s="72">
        <f t="shared" si="6"/>
        <v>0.0158241758241758</v>
      </c>
      <c r="M72" s="73">
        <v>120</v>
      </c>
      <c r="N72" s="74">
        <f t="shared" si="11"/>
        <v>0</v>
      </c>
    </row>
    <row r="73" s="35" customFormat="1" ht="26.1" customHeight="1" spans="1:14">
      <c r="A73" s="56">
        <f t="shared" si="8"/>
        <v>63</v>
      </c>
      <c r="B73" s="56" t="s">
        <v>254</v>
      </c>
      <c r="C73" s="58" t="s">
        <v>255</v>
      </c>
      <c r="D73" s="55" t="s">
        <v>258</v>
      </c>
      <c r="E73" s="56">
        <v>222000</v>
      </c>
      <c r="F73" s="56">
        <v>152871</v>
      </c>
      <c r="G73" s="57">
        <v>20000</v>
      </c>
      <c r="H73" s="56">
        <v>11666.6666666667</v>
      </c>
      <c r="I73" s="56">
        <f>VLOOKUP(D73,[5]基础表!$G:$N,8,FALSE)</f>
        <v>6852</v>
      </c>
      <c r="J73" s="57" t="str">
        <f t="shared" si="9"/>
        <v>滞后</v>
      </c>
      <c r="K73" s="71">
        <f t="shared" si="10"/>
        <v>0.3426</v>
      </c>
      <c r="L73" s="72">
        <f t="shared" si="6"/>
        <v>0.587314285714284</v>
      </c>
      <c r="M73" s="73">
        <v>5683</v>
      </c>
      <c r="N73" s="74">
        <f t="shared" si="11"/>
        <v>1169</v>
      </c>
    </row>
    <row r="74" s="35" customFormat="1" ht="26.1" customHeight="1" spans="1:14">
      <c r="A74" s="56">
        <f t="shared" si="8"/>
        <v>64</v>
      </c>
      <c r="B74" s="56" t="s">
        <v>254</v>
      </c>
      <c r="C74" s="58" t="s">
        <v>255</v>
      </c>
      <c r="D74" s="55" t="s">
        <v>259</v>
      </c>
      <c r="E74" s="56">
        <v>262000</v>
      </c>
      <c r="F74" s="56">
        <v>260209</v>
      </c>
      <c r="G74" s="57">
        <v>1473</v>
      </c>
      <c r="H74" s="56">
        <v>859.25</v>
      </c>
      <c r="I74" s="56">
        <f>VLOOKUP(D74,[5]基础表!$G:$N,8,FALSE)</f>
        <v>1439</v>
      </c>
      <c r="J74" s="57" t="str">
        <f t="shared" si="9"/>
        <v>正常</v>
      </c>
      <c r="K74" s="71">
        <f t="shared" si="10"/>
        <v>0.976917854718262</v>
      </c>
      <c r="L74" s="72">
        <f t="shared" si="6"/>
        <v>1.67471632237416</v>
      </c>
      <c r="M74" s="73">
        <v>1243</v>
      </c>
      <c r="N74" s="74">
        <f t="shared" si="11"/>
        <v>196</v>
      </c>
    </row>
    <row r="75" s="35" customFormat="1" ht="24.95" customHeight="1" spans="1:14">
      <c r="A75" s="56">
        <f t="shared" si="8"/>
        <v>65</v>
      </c>
      <c r="B75" s="78" t="s">
        <v>260</v>
      </c>
      <c r="C75" s="58" t="s">
        <v>255</v>
      </c>
      <c r="D75" s="55" t="s">
        <v>261</v>
      </c>
      <c r="E75" s="56">
        <v>26096</v>
      </c>
      <c r="F75" s="56">
        <v>6093</v>
      </c>
      <c r="G75" s="57">
        <v>8000</v>
      </c>
      <c r="H75" s="56">
        <v>4666.66666666667</v>
      </c>
      <c r="I75" s="56">
        <f>VLOOKUP(D75,[5]基础表!$G:$N,8,FALSE)</f>
        <v>4322</v>
      </c>
      <c r="J75" s="57" t="str">
        <f t="shared" si="9"/>
        <v>正常</v>
      </c>
      <c r="K75" s="71">
        <f t="shared" si="10"/>
        <v>0.54025</v>
      </c>
      <c r="L75" s="72">
        <f t="shared" si="6"/>
        <v>0.926142857142856</v>
      </c>
      <c r="M75" s="73">
        <v>4119</v>
      </c>
      <c r="N75" s="74">
        <f t="shared" si="11"/>
        <v>203</v>
      </c>
    </row>
    <row r="76" s="35" customFormat="1" ht="24.95" customHeight="1" spans="1:14">
      <c r="A76" s="53"/>
      <c r="B76" s="79"/>
      <c r="C76" s="58" t="s">
        <v>262</v>
      </c>
      <c r="D76" s="55"/>
      <c r="E76" s="56">
        <v>45200</v>
      </c>
      <c r="F76" s="56">
        <v>26000</v>
      </c>
      <c r="G76" s="57">
        <v>20200</v>
      </c>
      <c r="H76" s="56">
        <v>11783.3333333333</v>
      </c>
      <c r="I76" s="56">
        <v>15770</v>
      </c>
      <c r="J76" s="57" t="str">
        <f t="shared" si="9"/>
        <v>正常</v>
      </c>
      <c r="K76" s="71">
        <f t="shared" si="10"/>
        <v>0.780693069306931</v>
      </c>
      <c r="L76" s="72">
        <f t="shared" si="6"/>
        <v>1.33833097595474</v>
      </c>
      <c r="M76" s="73">
        <v>14270</v>
      </c>
      <c r="N76" s="74">
        <f t="shared" si="11"/>
        <v>1500</v>
      </c>
    </row>
    <row r="77" s="35" customFormat="1" ht="24.95" customHeight="1" spans="1:14">
      <c r="A77" s="53"/>
      <c r="B77" s="80"/>
      <c r="C77" s="58" t="s">
        <v>263</v>
      </c>
      <c r="D77" s="55"/>
      <c r="E77" s="56">
        <v>14700</v>
      </c>
      <c r="F77" s="56">
        <v>6000</v>
      </c>
      <c r="G77" s="57">
        <v>7200</v>
      </c>
      <c r="H77" s="56">
        <v>4200</v>
      </c>
      <c r="I77" s="56">
        <v>4250</v>
      </c>
      <c r="J77" s="57" t="str">
        <f t="shared" si="9"/>
        <v>正常</v>
      </c>
      <c r="K77" s="71">
        <f t="shared" si="10"/>
        <v>0.590277777777778</v>
      </c>
      <c r="L77" s="72">
        <f t="shared" si="6"/>
        <v>1.01190476190476</v>
      </c>
      <c r="M77" s="73">
        <v>3750</v>
      </c>
      <c r="N77" s="74">
        <f t="shared" si="11"/>
        <v>500</v>
      </c>
    </row>
    <row r="78" s="35" customFormat="1" ht="24.95" customHeight="1" spans="1:14">
      <c r="A78" s="56">
        <f>A75+1</f>
        <v>66</v>
      </c>
      <c r="B78" s="56" t="s">
        <v>254</v>
      </c>
      <c r="C78" s="58" t="s">
        <v>263</v>
      </c>
      <c r="D78" s="55" t="s">
        <v>264</v>
      </c>
      <c r="E78" s="56">
        <v>120300</v>
      </c>
      <c r="F78" s="56">
        <v>119695</v>
      </c>
      <c r="G78" s="57">
        <v>605</v>
      </c>
      <c r="H78" s="56">
        <v>352.916666666667</v>
      </c>
      <c r="I78" s="56">
        <f>VLOOKUP(D78,[5]基础表!$G:$N,8,FALSE)</f>
        <v>386</v>
      </c>
      <c r="J78" s="57" t="str">
        <f t="shared" si="9"/>
        <v>正常</v>
      </c>
      <c r="K78" s="71">
        <f t="shared" si="10"/>
        <v>0.63801652892562</v>
      </c>
      <c r="L78" s="72">
        <f t="shared" si="6"/>
        <v>1.09374262101535</v>
      </c>
      <c r="M78" s="73">
        <v>332</v>
      </c>
      <c r="N78" s="74">
        <f t="shared" si="11"/>
        <v>54</v>
      </c>
    </row>
    <row r="79" s="35" customFormat="1" ht="26.1" customHeight="1" spans="1:14">
      <c r="A79" s="56">
        <f t="shared" ref="A79:A98" si="12">A78+1</f>
        <v>67</v>
      </c>
      <c r="B79" s="56" t="s">
        <v>254</v>
      </c>
      <c r="C79" s="58" t="s">
        <v>263</v>
      </c>
      <c r="D79" s="55" t="s">
        <v>265</v>
      </c>
      <c r="E79" s="56">
        <v>69700</v>
      </c>
      <c r="F79" s="56">
        <v>11168</v>
      </c>
      <c r="G79" s="57">
        <v>16000</v>
      </c>
      <c r="H79" s="56">
        <v>9333.33333333333</v>
      </c>
      <c r="I79" s="56">
        <f>VLOOKUP(D79,[5]基础表!$G:$N,8,FALSE)</f>
        <v>12030</v>
      </c>
      <c r="J79" s="57" t="str">
        <f t="shared" si="9"/>
        <v>正常</v>
      </c>
      <c r="K79" s="71">
        <f t="shared" si="10"/>
        <v>0.751875</v>
      </c>
      <c r="L79" s="72">
        <f t="shared" si="6"/>
        <v>1.28892857142857</v>
      </c>
      <c r="M79" s="73">
        <v>11030</v>
      </c>
      <c r="N79" s="74">
        <f t="shared" si="11"/>
        <v>1000</v>
      </c>
    </row>
    <row r="80" s="35" customFormat="1" ht="26.1" customHeight="1" spans="1:14">
      <c r="A80" s="56">
        <f t="shared" si="12"/>
        <v>68</v>
      </c>
      <c r="B80" s="56" t="s">
        <v>254</v>
      </c>
      <c r="C80" s="58" t="s">
        <v>266</v>
      </c>
      <c r="D80" s="55" t="s">
        <v>267</v>
      </c>
      <c r="E80" s="56">
        <v>16538</v>
      </c>
      <c r="F80" s="56">
        <v>3700</v>
      </c>
      <c r="G80" s="57">
        <v>2000</v>
      </c>
      <c r="H80" s="56">
        <v>1166.66666666667</v>
      </c>
      <c r="I80" s="56">
        <f>VLOOKUP(D80,[5]基础表!$G:$N,8,FALSE)</f>
        <v>1200</v>
      </c>
      <c r="J80" s="57" t="str">
        <f t="shared" si="9"/>
        <v>正常</v>
      </c>
      <c r="K80" s="71">
        <f t="shared" si="10"/>
        <v>0.6</v>
      </c>
      <c r="L80" s="72">
        <f t="shared" si="6"/>
        <v>1.02857142857143</v>
      </c>
      <c r="M80" s="73">
        <v>1000</v>
      </c>
      <c r="N80" s="74">
        <f t="shared" si="11"/>
        <v>200</v>
      </c>
    </row>
    <row r="81" s="35" customFormat="1" ht="24.95" customHeight="1" spans="1:14">
      <c r="A81" s="56">
        <f t="shared" si="12"/>
        <v>69</v>
      </c>
      <c r="B81" s="56" t="s">
        <v>254</v>
      </c>
      <c r="C81" s="58" t="s">
        <v>266</v>
      </c>
      <c r="D81" s="55" t="s">
        <v>268</v>
      </c>
      <c r="E81" s="56">
        <v>99200</v>
      </c>
      <c r="F81" s="56">
        <v>30000</v>
      </c>
      <c r="G81" s="57">
        <v>30000</v>
      </c>
      <c r="H81" s="56">
        <v>17500</v>
      </c>
      <c r="I81" s="56">
        <f>VLOOKUP(D81,[5]基础表!$G:$N,8,FALSE)</f>
        <v>25000</v>
      </c>
      <c r="J81" s="57" t="str">
        <f t="shared" si="9"/>
        <v>正常</v>
      </c>
      <c r="K81" s="71">
        <f t="shared" si="10"/>
        <v>0.833333333333333</v>
      </c>
      <c r="L81" s="72">
        <f t="shared" si="6"/>
        <v>1.42857142857143</v>
      </c>
      <c r="M81" s="73">
        <v>20000</v>
      </c>
      <c r="N81" s="74">
        <f t="shared" si="11"/>
        <v>5000</v>
      </c>
    </row>
    <row r="82" s="35" customFormat="1" ht="27" customHeight="1" spans="1:14">
      <c r="A82" s="56">
        <f t="shared" si="12"/>
        <v>70</v>
      </c>
      <c r="B82" s="56" t="s">
        <v>254</v>
      </c>
      <c r="C82" s="58" t="s">
        <v>269</v>
      </c>
      <c r="D82" s="55" t="s">
        <v>270</v>
      </c>
      <c r="E82" s="56">
        <v>18416</v>
      </c>
      <c r="F82" s="56">
        <v>15000</v>
      </c>
      <c r="G82" s="57">
        <v>3416</v>
      </c>
      <c r="H82" s="56">
        <v>1992.66666666667</v>
      </c>
      <c r="I82" s="56">
        <f>VLOOKUP(D82,[5]基础表!$G:$N,8,FALSE)</f>
        <v>2761</v>
      </c>
      <c r="J82" s="57" t="str">
        <f t="shared" si="9"/>
        <v>正常</v>
      </c>
      <c r="K82" s="71">
        <f t="shared" si="10"/>
        <v>0.808255269320843</v>
      </c>
      <c r="L82" s="72">
        <f t="shared" si="6"/>
        <v>1.38558046169287</v>
      </c>
      <c r="M82" s="73">
        <v>2081</v>
      </c>
      <c r="N82" s="74">
        <f t="shared" si="11"/>
        <v>680</v>
      </c>
    </row>
    <row r="83" s="35" customFormat="1" ht="26.1" customHeight="1" spans="1:14">
      <c r="A83" s="56">
        <f t="shared" si="12"/>
        <v>71</v>
      </c>
      <c r="B83" s="56" t="s">
        <v>271</v>
      </c>
      <c r="C83" s="54" t="s">
        <v>157</v>
      </c>
      <c r="D83" s="55" t="s">
        <v>272</v>
      </c>
      <c r="E83" s="56">
        <v>82100</v>
      </c>
      <c r="F83" s="56">
        <v>49879</v>
      </c>
      <c r="G83" s="57">
        <v>25000</v>
      </c>
      <c r="H83" s="56">
        <v>14583.3333333333</v>
      </c>
      <c r="I83" s="56">
        <f>VLOOKUP(D83,[5]基础表!$G:$N,8,FALSE)</f>
        <v>16685</v>
      </c>
      <c r="J83" s="57" t="str">
        <f t="shared" si="9"/>
        <v>正常</v>
      </c>
      <c r="K83" s="71">
        <f t="shared" si="10"/>
        <v>0.6674</v>
      </c>
      <c r="L83" s="72">
        <f t="shared" si="6"/>
        <v>1.14411428571429</v>
      </c>
      <c r="M83" s="73">
        <v>15336</v>
      </c>
      <c r="N83" s="74">
        <f t="shared" si="11"/>
        <v>1349</v>
      </c>
    </row>
    <row r="84" s="34" customFormat="1" ht="24.95" customHeight="1" spans="1:14">
      <c r="A84" s="56">
        <f t="shared" si="12"/>
        <v>72</v>
      </c>
      <c r="B84" s="56" t="s">
        <v>271</v>
      </c>
      <c r="C84" s="54" t="s">
        <v>157</v>
      </c>
      <c r="D84" s="55" t="s">
        <v>273</v>
      </c>
      <c r="E84" s="56">
        <v>3097</v>
      </c>
      <c r="F84" s="56">
        <v>200.15</v>
      </c>
      <c r="G84" s="57">
        <v>2500</v>
      </c>
      <c r="H84" s="56">
        <v>1458.33333333333</v>
      </c>
      <c r="I84" s="56">
        <f>VLOOKUP(D84,[5]基础表!$G:$N,8,FALSE)</f>
        <v>1800</v>
      </c>
      <c r="J84" s="57" t="str">
        <f t="shared" si="9"/>
        <v>正常</v>
      </c>
      <c r="K84" s="71">
        <f t="shared" si="10"/>
        <v>0.72</v>
      </c>
      <c r="L84" s="72">
        <f t="shared" si="6"/>
        <v>1.23428571428572</v>
      </c>
      <c r="M84" s="73">
        <v>1500</v>
      </c>
      <c r="N84" s="74">
        <f t="shared" si="11"/>
        <v>300</v>
      </c>
    </row>
    <row r="85" s="34" customFormat="1" ht="27" customHeight="1" spans="1:14">
      <c r="A85" s="56">
        <f t="shared" si="12"/>
        <v>73</v>
      </c>
      <c r="B85" s="56" t="s">
        <v>274</v>
      </c>
      <c r="C85" s="54" t="s">
        <v>88</v>
      </c>
      <c r="D85" s="59" t="s">
        <v>275</v>
      </c>
      <c r="E85" s="56">
        <v>12826</v>
      </c>
      <c r="F85" s="56">
        <v>0</v>
      </c>
      <c r="G85" s="57">
        <v>4500</v>
      </c>
      <c r="H85" s="56">
        <v>750</v>
      </c>
      <c r="I85" s="56">
        <f>VLOOKUP(D85,[5]基础表!$G:$N,8,FALSE)</f>
        <v>0</v>
      </c>
      <c r="J85" s="57" t="str">
        <f t="shared" si="9"/>
        <v>严重滞后</v>
      </c>
      <c r="K85" s="71">
        <f t="shared" si="10"/>
        <v>0</v>
      </c>
      <c r="L85" s="76">
        <v>0</v>
      </c>
      <c r="M85" s="73">
        <v>0</v>
      </c>
      <c r="N85" s="74">
        <f t="shared" si="11"/>
        <v>0</v>
      </c>
    </row>
    <row r="86" s="35" customFormat="1" ht="26.1" customHeight="1" spans="1:14">
      <c r="A86" s="56">
        <f t="shared" si="12"/>
        <v>74</v>
      </c>
      <c r="B86" s="56" t="s">
        <v>271</v>
      </c>
      <c r="C86" s="58" t="s">
        <v>276</v>
      </c>
      <c r="D86" s="55" t="s">
        <v>277</v>
      </c>
      <c r="E86" s="56">
        <v>136000</v>
      </c>
      <c r="F86" s="56">
        <v>134720</v>
      </c>
      <c r="G86" s="57">
        <v>1334</v>
      </c>
      <c r="H86" s="56">
        <v>778.166666666667</v>
      </c>
      <c r="I86" s="56">
        <f>VLOOKUP(D86,[5]基础表!$G:$N,8,FALSE)</f>
        <v>1100</v>
      </c>
      <c r="J86" s="57" t="str">
        <f t="shared" si="9"/>
        <v>正常</v>
      </c>
      <c r="K86" s="71">
        <f t="shared" si="10"/>
        <v>0.824587706146927</v>
      </c>
      <c r="L86" s="72">
        <f t="shared" ref="L86:L91" si="13">I86/H86</f>
        <v>1.4135789248233</v>
      </c>
      <c r="M86" s="73">
        <v>875</v>
      </c>
      <c r="N86" s="74">
        <f t="shared" si="11"/>
        <v>225</v>
      </c>
    </row>
    <row r="87" s="35" customFormat="1" ht="27" customHeight="1" spans="1:14">
      <c r="A87" s="56">
        <f t="shared" si="12"/>
        <v>75</v>
      </c>
      <c r="B87" s="56" t="s">
        <v>271</v>
      </c>
      <c r="C87" s="58" t="s">
        <v>276</v>
      </c>
      <c r="D87" s="55" t="s">
        <v>278</v>
      </c>
      <c r="E87" s="56">
        <v>11786</v>
      </c>
      <c r="F87" s="56">
        <v>4400</v>
      </c>
      <c r="G87" s="57">
        <v>6000</v>
      </c>
      <c r="H87" s="56">
        <v>3500</v>
      </c>
      <c r="I87" s="56">
        <f>VLOOKUP(D87,[5]基础表!$G:$N,8,FALSE)</f>
        <v>2242</v>
      </c>
      <c r="J87" s="57" t="str">
        <f t="shared" si="9"/>
        <v>滞后</v>
      </c>
      <c r="K87" s="71">
        <f t="shared" si="10"/>
        <v>0.373666666666667</v>
      </c>
      <c r="L87" s="72">
        <f t="shared" si="13"/>
        <v>0.640571428571429</v>
      </c>
      <c r="M87" s="73">
        <v>2042</v>
      </c>
      <c r="N87" s="74">
        <f t="shared" si="11"/>
        <v>200</v>
      </c>
    </row>
    <row r="88" s="35" customFormat="1" ht="26" customHeight="1" spans="1:14">
      <c r="A88" s="56">
        <f t="shared" si="12"/>
        <v>76</v>
      </c>
      <c r="B88" s="56" t="s">
        <v>271</v>
      </c>
      <c r="C88" s="58" t="s">
        <v>279</v>
      </c>
      <c r="D88" s="55" t="s">
        <v>280</v>
      </c>
      <c r="E88" s="56">
        <v>359209</v>
      </c>
      <c r="F88" s="56">
        <v>134000</v>
      </c>
      <c r="G88" s="57">
        <v>100000</v>
      </c>
      <c r="H88" s="56">
        <v>58333.3333333333</v>
      </c>
      <c r="I88" s="56">
        <f>VLOOKUP(D88,[5]基础表!$G:$N,8,FALSE)</f>
        <v>64000</v>
      </c>
      <c r="J88" s="57" t="str">
        <f t="shared" si="9"/>
        <v>正常</v>
      </c>
      <c r="K88" s="71">
        <f t="shared" si="10"/>
        <v>0.64</v>
      </c>
      <c r="L88" s="72">
        <f t="shared" si="13"/>
        <v>1.09714285714286</v>
      </c>
      <c r="M88" s="73">
        <v>51000</v>
      </c>
      <c r="N88" s="74">
        <f t="shared" si="11"/>
        <v>13000</v>
      </c>
    </row>
    <row r="89" s="35" customFormat="1" ht="26" customHeight="1" spans="1:14">
      <c r="A89" s="56">
        <f t="shared" si="12"/>
        <v>77</v>
      </c>
      <c r="B89" s="56" t="s">
        <v>271</v>
      </c>
      <c r="C89" s="58" t="s">
        <v>281</v>
      </c>
      <c r="D89" s="55" t="s">
        <v>282</v>
      </c>
      <c r="E89" s="56">
        <v>156750</v>
      </c>
      <c r="F89" s="56">
        <v>69300</v>
      </c>
      <c r="G89" s="57">
        <v>30000</v>
      </c>
      <c r="H89" s="56">
        <v>17500</v>
      </c>
      <c r="I89" s="56">
        <f>VLOOKUP(D89,[5]基础表!$G:$N,8,FALSE)</f>
        <v>13131</v>
      </c>
      <c r="J89" s="57" t="str">
        <f t="shared" si="9"/>
        <v>滞后</v>
      </c>
      <c r="K89" s="71">
        <f t="shared" si="10"/>
        <v>0.4377</v>
      </c>
      <c r="L89" s="72">
        <f t="shared" si="13"/>
        <v>0.750342857142857</v>
      </c>
      <c r="M89" s="73">
        <v>10300</v>
      </c>
      <c r="N89" s="74">
        <f t="shared" si="11"/>
        <v>2831</v>
      </c>
    </row>
    <row r="90" s="35" customFormat="1" ht="26" customHeight="1" spans="1:14">
      <c r="A90" s="56">
        <f t="shared" si="12"/>
        <v>78</v>
      </c>
      <c r="B90" s="56" t="s">
        <v>283</v>
      </c>
      <c r="C90" s="54" t="s">
        <v>157</v>
      </c>
      <c r="D90" s="55" t="s">
        <v>284</v>
      </c>
      <c r="E90" s="56">
        <v>138012</v>
      </c>
      <c r="F90" s="56">
        <v>119770</v>
      </c>
      <c r="G90" s="57">
        <v>11000</v>
      </c>
      <c r="H90" s="56">
        <v>6416.66666666667</v>
      </c>
      <c r="I90" s="56">
        <f>VLOOKUP(D90,[5]基础表!$G:$N,8,FALSE)</f>
        <v>9587</v>
      </c>
      <c r="J90" s="57" t="str">
        <f t="shared" si="9"/>
        <v>正常</v>
      </c>
      <c r="K90" s="71">
        <f t="shared" si="10"/>
        <v>0.871545454545455</v>
      </c>
      <c r="L90" s="72">
        <f t="shared" si="13"/>
        <v>1.49407792207792</v>
      </c>
      <c r="M90" s="73">
        <v>7365</v>
      </c>
      <c r="N90" s="74">
        <f t="shared" si="11"/>
        <v>2222</v>
      </c>
    </row>
    <row r="91" s="35" customFormat="1" ht="26" customHeight="1" spans="1:14">
      <c r="A91" s="56">
        <f t="shared" si="12"/>
        <v>79</v>
      </c>
      <c r="B91" s="56" t="s">
        <v>283</v>
      </c>
      <c r="C91" s="54" t="s">
        <v>157</v>
      </c>
      <c r="D91" s="55" t="s">
        <v>285</v>
      </c>
      <c r="E91" s="56">
        <v>139400</v>
      </c>
      <c r="F91" s="56">
        <v>53500</v>
      </c>
      <c r="G91" s="57">
        <v>18000</v>
      </c>
      <c r="H91" s="56">
        <v>10500</v>
      </c>
      <c r="I91" s="56">
        <f>VLOOKUP(D91,[5]基础表!$G:$N,8,FALSE)</f>
        <v>10800</v>
      </c>
      <c r="J91" s="57" t="str">
        <f t="shared" si="9"/>
        <v>正常</v>
      </c>
      <c r="K91" s="71">
        <f t="shared" si="10"/>
        <v>0.6</v>
      </c>
      <c r="L91" s="72">
        <f t="shared" si="13"/>
        <v>1.02857142857143</v>
      </c>
      <c r="M91" s="73">
        <v>9400</v>
      </c>
      <c r="N91" s="74">
        <f t="shared" si="11"/>
        <v>1400</v>
      </c>
    </row>
    <row r="92" s="35" customFormat="1" ht="38.25" customHeight="1" spans="1:14">
      <c r="A92" s="56">
        <f t="shared" si="12"/>
        <v>80</v>
      </c>
      <c r="B92" s="56" t="s">
        <v>283</v>
      </c>
      <c r="C92" s="54" t="s">
        <v>157</v>
      </c>
      <c r="D92" s="55" t="s">
        <v>286</v>
      </c>
      <c r="E92" s="56">
        <v>35760</v>
      </c>
      <c r="F92" s="56">
        <v>0</v>
      </c>
      <c r="G92" s="57">
        <v>12500</v>
      </c>
      <c r="H92" s="56">
        <v>2083.33333333333</v>
      </c>
      <c r="I92" s="56">
        <f>VLOOKUP(D92,[5]基础表!$G:$N,8,FALSE)</f>
        <v>0</v>
      </c>
      <c r="J92" s="57" t="str">
        <f t="shared" si="9"/>
        <v>严重滞后</v>
      </c>
      <c r="K92" s="71">
        <f t="shared" si="10"/>
        <v>0</v>
      </c>
      <c r="L92" s="76">
        <v>0</v>
      </c>
      <c r="M92" s="73">
        <v>0</v>
      </c>
      <c r="N92" s="74">
        <f t="shared" si="11"/>
        <v>0</v>
      </c>
    </row>
    <row r="93" s="35" customFormat="1" ht="26" customHeight="1" spans="1:14">
      <c r="A93" s="56">
        <f t="shared" si="12"/>
        <v>81</v>
      </c>
      <c r="B93" s="56" t="s">
        <v>283</v>
      </c>
      <c r="C93" s="58" t="s">
        <v>287</v>
      </c>
      <c r="D93" s="55" t="s">
        <v>288</v>
      </c>
      <c r="E93" s="56">
        <v>95900</v>
      </c>
      <c r="F93" s="56">
        <v>81700</v>
      </c>
      <c r="G93" s="57">
        <v>10000</v>
      </c>
      <c r="H93" s="56">
        <v>5833.33333333333</v>
      </c>
      <c r="I93" s="56">
        <f>VLOOKUP(D93,[5]基础表!$G:$N,8,FALSE)</f>
        <v>6860</v>
      </c>
      <c r="J93" s="57" t="str">
        <f t="shared" si="9"/>
        <v>正常</v>
      </c>
      <c r="K93" s="71">
        <f t="shared" si="10"/>
        <v>0.686</v>
      </c>
      <c r="L93" s="72">
        <f t="shared" ref="L93:L104" si="14">I93/H93</f>
        <v>1.176</v>
      </c>
      <c r="M93" s="73">
        <v>5200</v>
      </c>
      <c r="N93" s="74">
        <f t="shared" si="11"/>
        <v>1660</v>
      </c>
    </row>
    <row r="94" s="35" customFormat="1" ht="26" customHeight="1" spans="1:14">
      <c r="A94" s="56">
        <f t="shared" si="12"/>
        <v>82</v>
      </c>
      <c r="B94" s="56" t="s">
        <v>283</v>
      </c>
      <c r="C94" s="58" t="s">
        <v>287</v>
      </c>
      <c r="D94" s="55" t="s">
        <v>289</v>
      </c>
      <c r="E94" s="56">
        <v>235122</v>
      </c>
      <c r="F94" s="56">
        <v>0</v>
      </c>
      <c r="G94" s="57">
        <v>30000</v>
      </c>
      <c r="H94" s="56">
        <v>7500</v>
      </c>
      <c r="I94" s="56">
        <f>VLOOKUP(D94,[5]基础表!$G:$N,8,FALSE)</f>
        <v>22500</v>
      </c>
      <c r="J94" s="57" t="str">
        <f t="shared" si="9"/>
        <v>正常</v>
      </c>
      <c r="K94" s="71">
        <f t="shared" si="10"/>
        <v>0.75</v>
      </c>
      <c r="L94" s="72">
        <f t="shared" si="14"/>
        <v>3</v>
      </c>
      <c r="M94" s="73">
        <v>19500</v>
      </c>
      <c r="N94" s="74">
        <f t="shared" si="11"/>
        <v>3000</v>
      </c>
    </row>
    <row r="95" s="35" customFormat="1" ht="26" customHeight="1" spans="1:14">
      <c r="A95" s="56">
        <f t="shared" si="12"/>
        <v>83</v>
      </c>
      <c r="B95" s="56" t="s">
        <v>283</v>
      </c>
      <c r="C95" s="58" t="s">
        <v>290</v>
      </c>
      <c r="D95" s="55" t="s">
        <v>291</v>
      </c>
      <c r="E95" s="56">
        <v>224000</v>
      </c>
      <c r="F95" s="56">
        <v>184033</v>
      </c>
      <c r="G95" s="57">
        <v>22000</v>
      </c>
      <c r="H95" s="56">
        <v>12833.3333333333</v>
      </c>
      <c r="I95" s="56">
        <f>VLOOKUP(D95,[5]基础表!$G:$N,8,FALSE)</f>
        <v>14750</v>
      </c>
      <c r="J95" s="57" t="str">
        <f t="shared" si="9"/>
        <v>正常</v>
      </c>
      <c r="K95" s="71">
        <f t="shared" si="10"/>
        <v>0.670454545454545</v>
      </c>
      <c r="L95" s="72">
        <f t="shared" si="14"/>
        <v>1.14935064935065</v>
      </c>
      <c r="M95" s="73">
        <v>12941</v>
      </c>
      <c r="N95" s="74">
        <f t="shared" si="11"/>
        <v>1809</v>
      </c>
    </row>
    <row r="96" s="35" customFormat="1" ht="26" customHeight="1" spans="1:14">
      <c r="A96" s="56">
        <f t="shared" si="12"/>
        <v>84</v>
      </c>
      <c r="B96" s="56" t="s">
        <v>283</v>
      </c>
      <c r="C96" s="58" t="s">
        <v>292</v>
      </c>
      <c r="D96" s="55" t="s">
        <v>293</v>
      </c>
      <c r="E96" s="56">
        <v>27852</v>
      </c>
      <c r="F96" s="56">
        <v>18100</v>
      </c>
      <c r="G96" s="57">
        <v>8000</v>
      </c>
      <c r="H96" s="56">
        <v>4666.66666666667</v>
      </c>
      <c r="I96" s="56">
        <f>VLOOKUP(D96,[5]基础表!$G:$N,8,FALSE)</f>
        <v>5100</v>
      </c>
      <c r="J96" s="57" t="str">
        <f t="shared" si="9"/>
        <v>正常</v>
      </c>
      <c r="K96" s="71">
        <f t="shared" si="10"/>
        <v>0.6375</v>
      </c>
      <c r="L96" s="72">
        <f t="shared" si="14"/>
        <v>1.09285714285714</v>
      </c>
      <c r="M96" s="73">
        <v>4400</v>
      </c>
      <c r="N96" s="74">
        <f t="shared" si="11"/>
        <v>700</v>
      </c>
    </row>
    <row r="97" s="35" customFormat="1" ht="26" customHeight="1" spans="1:14">
      <c r="A97" s="56">
        <f t="shared" si="12"/>
        <v>85</v>
      </c>
      <c r="B97" s="56" t="s">
        <v>283</v>
      </c>
      <c r="C97" s="58" t="s">
        <v>294</v>
      </c>
      <c r="D97" s="55" t="s">
        <v>295</v>
      </c>
      <c r="E97" s="56">
        <v>447000</v>
      </c>
      <c r="F97" s="56">
        <v>74500</v>
      </c>
      <c r="G97" s="57">
        <v>100000</v>
      </c>
      <c r="H97" s="56">
        <v>33333.3333333333</v>
      </c>
      <c r="I97" s="56">
        <f>VLOOKUP(D97,[5]基础表!$G:$N,8,FALSE)</f>
        <v>60000</v>
      </c>
      <c r="J97" s="57" t="str">
        <f t="shared" si="9"/>
        <v>正常</v>
      </c>
      <c r="K97" s="71">
        <f t="shared" si="10"/>
        <v>0.6</v>
      </c>
      <c r="L97" s="72">
        <f t="shared" si="14"/>
        <v>1.8</v>
      </c>
      <c r="M97" s="73">
        <v>52000</v>
      </c>
      <c r="N97" s="74">
        <f t="shared" si="11"/>
        <v>8000</v>
      </c>
    </row>
    <row r="98" s="35" customFormat="1" ht="26.1" customHeight="1" spans="1:14">
      <c r="A98" s="56">
        <f t="shared" si="12"/>
        <v>86</v>
      </c>
      <c r="B98" s="62" t="s">
        <v>296</v>
      </c>
      <c r="C98" s="54" t="s">
        <v>157</v>
      </c>
      <c r="D98" s="59" t="s">
        <v>297</v>
      </c>
      <c r="E98" s="56">
        <v>71562</v>
      </c>
      <c r="F98" s="56">
        <v>17181</v>
      </c>
      <c r="G98" s="57">
        <v>46600</v>
      </c>
      <c r="H98" s="56">
        <v>27183.3333333333</v>
      </c>
      <c r="I98" s="56">
        <f>VLOOKUP(D98,[5]基础表!$G:$N,8,FALSE)</f>
        <v>7066</v>
      </c>
      <c r="J98" s="57" t="str">
        <f t="shared" si="9"/>
        <v>严重滞后</v>
      </c>
      <c r="K98" s="71">
        <f t="shared" si="10"/>
        <v>0.151630901287554</v>
      </c>
      <c r="L98" s="72">
        <f t="shared" si="14"/>
        <v>0.259938687921521</v>
      </c>
      <c r="M98" s="73">
        <v>5704</v>
      </c>
      <c r="N98" s="74">
        <f t="shared" si="11"/>
        <v>1362</v>
      </c>
    </row>
    <row r="99" s="35" customFormat="1" ht="24" customHeight="1" spans="1:14">
      <c r="A99" s="53"/>
      <c r="B99" s="81"/>
      <c r="C99" s="58" t="s">
        <v>298</v>
      </c>
      <c r="D99" s="55"/>
      <c r="E99" s="56">
        <v>23650</v>
      </c>
      <c r="F99" s="56">
        <v>10000</v>
      </c>
      <c r="G99" s="57">
        <v>10000</v>
      </c>
      <c r="H99" s="56">
        <v>5833.33333333333</v>
      </c>
      <c r="I99" s="56">
        <v>7415</v>
      </c>
      <c r="J99" s="57" t="str">
        <f t="shared" si="9"/>
        <v>正常</v>
      </c>
      <c r="K99" s="71">
        <f t="shared" si="10"/>
        <v>0.7415</v>
      </c>
      <c r="L99" s="72">
        <f t="shared" si="14"/>
        <v>1.27114285714286</v>
      </c>
      <c r="M99" s="73">
        <v>6710</v>
      </c>
      <c r="N99" s="74">
        <f t="shared" si="11"/>
        <v>705</v>
      </c>
    </row>
    <row r="100" s="35" customFormat="1" ht="24" customHeight="1" spans="1:14">
      <c r="A100" s="53"/>
      <c r="B100" s="81"/>
      <c r="C100" s="58" t="s">
        <v>299</v>
      </c>
      <c r="D100" s="55"/>
      <c r="E100" s="56">
        <v>12703</v>
      </c>
      <c r="F100" s="56">
        <v>5008</v>
      </c>
      <c r="G100" s="57">
        <v>6000</v>
      </c>
      <c r="H100" s="56">
        <v>3500</v>
      </c>
      <c r="I100" s="56">
        <v>3603</v>
      </c>
      <c r="J100" s="57" t="str">
        <f t="shared" si="9"/>
        <v>正常</v>
      </c>
      <c r="K100" s="71">
        <f t="shared" si="10"/>
        <v>0.6005</v>
      </c>
      <c r="L100" s="72">
        <f t="shared" si="14"/>
        <v>1.02942857142857</v>
      </c>
      <c r="M100" s="73">
        <v>3054</v>
      </c>
      <c r="N100" s="74">
        <f t="shared" si="11"/>
        <v>549</v>
      </c>
    </row>
    <row r="101" s="35" customFormat="1" ht="24" customHeight="1" spans="1:14">
      <c r="A101" s="53"/>
      <c r="B101" s="63"/>
      <c r="C101" s="58" t="s">
        <v>300</v>
      </c>
      <c r="D101" s="55"/>
      <c r="E101" s="56">
        <v>3497</v>
      </c>
      <c r="F101" s="56">
        <v>2298</v>
      </c>
      <c r="G101" s="57">
        <v>1199</v>
      </c>
      <c r="H101" s="56">
        <v>699.416666666667</v>
      </c>
      <c r="I101" s="56">
        <v>460</v>
      </c>
      <c r="J101" s="57" t="str">
        <f t="shared" si="9"/>
        <v>滞后</v>
      </c>
      <c r="K101" s="71">
        <f t="shared" si="10"/>
        <v>0.383653044203503</v>
      </c>
      <c r="L101" s="72">
        <f t="shared" si="14"/>
        <v>0.65769093292029</v>
      </c>
      <c r="M101" s="73">
        <v>400</v>
      </c>
      <c r="N101" s="74">
        <f t="shared" si="11"/>
        <v>60</v>
      </c>
    </row>
    <row r="102" s="35" customFormat="1" ht="24" customHeight="1" spans="1:14">
      <c r="A102" s="56">
        <f>A98+1</f>
        <v>87</v>
      </c>
      <c r="B102" s="56" t="s">
        <v>301</v>
      </c>
      <c r="C102" s="54" t="s">
        <v>157</v>
      </c>
      <c r="D102" s="55" t="s">
        <v>302</v>
      </c>
      <c r="E102" s="56">
        <v>123200</v>
      </c>
      <c r="F102" s="56">
        <v>60555</v>
      </c>
      <c r="G102" s="57">
        <v>24000</v>
      </c>
      <c r="H102" s="56">
        <v>14000</v>
      </c>
      <c r="I102" s="56">
        <f>VLOOKUP(D102,[5]基础表!$G:$N,8,FALSE)</f>
        <v>14728</v>
      </c>
      <c r="J102" s="57" t="str">
        <f t="shared" si="9"/>
        <v>正常</v>
      </c>
      <c r="K102" s="71">
        <f t="shared" si="10"/>
        <v>0.613666666666667</v>
      </c>
      <c r="L102" s="72">
        <f t="shared" si="14"/>
        <v>1.052</v>
      </c>
      <c r="M102" s="73">
        <v>13019</v>
      </c>
      <c r="N102" s="74">
        <f t="shared" si="11"/>
        <v>1709</v>
      </c>
    </row>
    <row r="103" s="35" customFormat="1" ht="24" customHeight="1" spans="1:14">
      <c r="A103" s="56">
        <f t="shared" ref="A103:A139" si="15">A102+1</f>
        <v>88</v>
      </c>
      <c r="B103" s="56" t="s">
        <v>301</v>
      </c>
      <c r="C103" s="54" t="s">
        <v>157</v>
      </c>
      <c r="D103" s="55" t="s">
        <v>303</v>
      </c>
      <c r="E103" s="56">
        <v>242975</v>
      </c>
      <c r="F103" s="56">
        <v>231537</v>
      </c>
      <c r="G103" s="57">
        <v>4667</v>
      </c>
      <c r="H103" s="56">
        <v>2722.41666666667</v>
      </c>
      <c r="I103" s="56">
        <f>VLOOKUP(D103,[5]基础表!$G:$N,8,FALSE)</f>
        <v>8373</v>
      </c>
      <c r="J103" s="57" t="str">
        <f t="shared" si="9"/>
        <v>正常</v>
      </c>
      <c r="K103" s="71">
        <f t="shared" si="10"/>
        <v>1.79408613670452</v>
      </c>
      <c r="L103" s="72">
        <f t="shared" si="14"/>
        <v>3.0755762343506</v>
      </c>
      <c r="M103" s="73">
        <v>6589</v>
      </c>
      <c r="N103" s="74">
        <f t="shared" si="11"/>
        <v>1784</v>
      </c>
    </row>
    <row r="104" s="35" customFormat="1" ht="42" customHeight="1" spans="1:14">
      <c r="A104" s="56">
        <f t="shared" si="15"/>
        <v>89</v>
      </c>
      <c r="B104" s="56" t="s">
        <v>301</v>
      </c>
      <c r="C104" s="58" t="s">
        <v>298</v>
      </c>
      <c r="D104" s="55" t="s">
        <v>304</v>
      </c>
      <c r="E104" s="56">
        <v>90113</v>
      </c>
      <c r="F104" s="56">
        <v>0</v>
      </c>
      <c r="G104" s="57">
        <v>40000</v>
      </c>
      <c r="H104" s="56">
        <v>17777.7777777778</v>
      </c>
      <c r="I104" s="56">
        <f>VLOOKUP(D104,[5]基础表!$G:$N,8,FALSE)</f>
        <v>19000</v>
      </c>
      <c r="J104" s="57" t="str">
        <f t="shared" si="9"/>
        <v>正常</v>
      </c>
      <c r="K104" s="71">
        <f t="shared" si="10"/>
        <v>0.475</v>
      </c>
      <c r="L104" s="72">
        <f t="shared" si="14"/>
        <v>1.06875</v>
      </c>
      <c r="M104" s="73">
        <v>15500</v>
      </c>
      <c r="N104" s="74">
        <f t="shared" si="11"/>
        <v>3500</v>
      </c>
    </row>
    <row r="105" s="35" customFormat="1" ht="27" customHeight="1" spans="1:14">
      <c r="A105" s="56">
        <f t="shared" si="15"/>
        <v>90</v>
      </c>
      <c r="B105" s="56" t="s">
        <v>301</v>
      </c>
      <c r="C105" s="54" t="s">
        <v>112</v>
      </c>
      <c r="D105" s="59" t="s">
        <v>305</v>
      </c>
      <c r="E105" s="56">
        <v>47885</v>
      </c>
      <c r="F105" s="56">
        <v>0</v>
      </c>
      <c r="G105" s="57" t="s">
        <v>19</v>
      </c>
      <c r="H105" s="57" t="s">
        <v>19</v>
      </c>
      <c r="I105" s="56">
        <f>VLOOKUP(D105,[5]基础表!$G:$N,8,FALSE)</f>
        <v>300</v>
      </c>
      <c r="J105" s="57" t="str">
        <f t="shared" si="9"/>
        <v>正常</v>
      </c>
      <c r="K105" s="71"/>
      <c r="L105" s="76">
        <v>1</v>
      </c>
      <c r="M105" s="73">
        <v>200</v>
      </c>
      <c r="N105" s="74">
        <f t="shared" si="11"/>
        <v>100</v>
      </c>
    </row>
    <row r="106" s="35" customFormat="1" ht="27" customHeight="1" spans="1:14">
      <c r="A106" s="56">
        <f t="shared" si="15"/>
        <v>91</v>
      </c>
      <c r="B106" s="56" t="s">
        <v>306</v>
      </c>
      <c r="C106" s="54" t="s">
        <v>157</v>
      </c>
      <c r="D106" s="55" t="s">
        <v>307</v>
      </c>
      <c r="E106" s="56">
        <v>297443</v>
      </c>
      <c r="F106" s="56">
        <v>50000</v>
      </c>
      <c r="G106" s="57">
        <v>40000</v>
      </c>
      <c r="H106" s="56">
        <v>23333.3333333333</v>
      </c>
      <c r="I106" s="56">
        <f>VLOOKUP(D106,[5]基础表!$G:$N,8,FALSE)</f>
        <v>22195</v>
      </c>
      <c r="J106" s="57" t="str">
        <f t="shared" si="9"/>
        <v>正常</v>
      </c>
      <c r="K106" s="71">
        <f t="shared" ref="K106:K139" si="16">I106/G106</f>
        <v>0.554875</v>
      </c>
      <c r="L106" s="72">
        <f t="shared" ref="L106:L139" si="17">I106/H106</f>
        <v>0.951214285714287</v>
      </c>
      <c r="M106" s="73">
        <v>21095</v>
      </c>
      <c r="N106" s="74">
        <f t="shared" si="11"/>
        <v>1100</v>
      </c>
    </row>
    <row r="107" s="35" customFormat="1" ht="24" customHeight="1" spans="1:14">
      <c r="A107" s="56">
        <f t="shared" si="15"/>
        <v>92</v>
      </c>
      <c r="B107" s="56" t="s">
        <v>306</v>
      </c>
      <c r="C107" s="54" t="s">
        <v>157</v>
      </c>
      <c r="D107" s="55" t="s">
        <v>308</v>
      </c>
      <c r="E107" s="56">
        <v>374000</v>
      </c>
      <c r="F107" s="56">
        <v>286759.4</v>
      </c>
      <c r="G107" s="57">
        <v>30000</v>
      </c>
      <c r="H107" s="56">
        <v>17500</v>
      </c>
      <c r="I107" s="56">
        <f>VLOOKUP(D107,[5]基础表!$G:$N,8,FALSE)</f>
        <v>19919</v>
      </c>
      <c r="J107" s="57" t="str">
        <f t="shared" si="9"/>
        <v>正常</v>
      </c>
      <c r="K107" s="71">
        <f t="shared" si="16"/>
        <v>0.663966666666667</v>
      </c>
      <c r="L107" s="72">
        <f t="shared" si="17"/>
        <v>1.13822857142857</v>
      </c>
      <c r="M107" s="73">
        <v>18715</v>
      </c>
      <c r="N107" s="74">
        <f t="shared" si="11"/>
        <v>1204</v>
      </c>
    </row>
    <row r="108" s="35" customFormat="1" ht="24" customHeight="1" spans="1:14">
      <c r="A108" s="56">
        <f t="shared" si="15"/>
        <v>93</v>
      </c>
      <c r="B108" s="56" t="s">
        <v>306</v>
      </c>
      <c r="C108" s="54" t="s">
        <v>157</v>
      </c>
      <c r="D108" s="82" t="s">
        <v>309</v>
      </c>
      <c r="E108" s="56">
        <v>371812</v>
      </c>
      <c r="F108" s="56">
        <v>240413</v>
      </c>
      <c r="G108" s="57">
        <v>25000</v>
      </c>
      <c r="H108" s="56">
        <v>14583.3333333333</v>
      </c>
      <c r="I108" s="56">
        <f>VLOOKUP(D108,[5]基础表!$G:$N,8,FALSE)</f>
        <v>29435.7</v>
      </c>
      <c r="J108" s="57" t="str">
        <f t="shared" si="9"/>
        <v>正常</v>
      </c>
      <c r="K108" s="71">
        <f t="shared" si="16"/>
        <v>1.177428</v>
      </c>
      <c r="L108" s="72">
        <f t="shared" si="17"/>
        <v>2.018448</v>
      </c>
      <c r="M108" s="73">
        <v>24471.7</v>
      </c>
      <c r="N108" s="74">
        <f t="shared" si="11"/>
        <v>4964</v>
      </c>
    </row>
    <row r="109" s="35" customFormat="1" ht="27" customHeight="1" spans="1:14">
      <c r="A109" s="56">
        <f t="shared" si="15"/>
        <v>94</v>
      </c>
      <c r="B109" s="56" t="s">
        <v>306</v>
      </c>
      <c r="C109" s="58" t="s">
        <v>310</v>
      </c>
      <c r="D109" s="55" t="s">
        <v>311</v>
      </c>
      <c r="E109" s="56">
        <v>17336</v>
      </c>
      <c r="F109" s="56">
        <v>3000</v>
      </c>
      <c r="G109" s="57">
        <v>7000</v>
      </c>
      <c r="H109" s="56">
        <v>2000</v>
      </c>
      <c r="I109" s="56">
        <f>VLOOKUP(D109,[5]基础表!$G:$N,8,FALSE)</f>
        <v>2000</v>
      </c>
      <c r="J109" s="57" t="str">
        <f t="shared" si="9"/>
        <v>正常</v>
      </c>
      <c r="K109" s="71">
        <f t="shared" si="16"/>
        <v>0.285714285714286</v>
      </c>
      <c r="L109" s="72">
        <f t="shared" si="17"/>
        <v>1</v>
      </c>
      <c r="M109" s="73">
        <v>1050</v>
      </c>
      <c r="N109" s="74">
        <f t="shared" si="11"/>
        <v>950</v>
      </c>
    </row>
    <row r="110" s="35" customFormat="1" ht="27" customHeight="1" spans="1:14">
      <c r="A110" s="56">
        <f t="shared" si="15"/>
        <v>95</v>
      </c>
      <c r="B110" s="56" t="s">
        <v>306</v>
      </c>
      <c r="C110" s="58" t="s">
        <v>310</v>
      </c>
      <c r="D110" s="55" t="s">
        <v>312</v>
      </c>
      <c r="E110" s="56">
        <v>8036</v>
      </c>
      <c r="F110" s="56">
        <v>2000</v>
      </c>
      <c r="G110" s="57">
        <v>3000</v>
      </c>
      <c r="H110" s="56">
        <v>1750</v>
      </c>
      <c r="I110" s="56">
        <f>VLOOKUP(D110,[5]基础表!$G:$N,8,FALSE)</f>
        <v>1785</v>
      </c>
      <c r="J110" s="57" t="str">
        <f t="shared" si="9"/>
        <v>正常</v>
      </c>
      <c r="K110" s="71">
        <f t="shared" si="16"/>
        <v>0.595</v>
      </c>
      <c r="L110" s="72">
        <f t="shared" si="17"/>
        <v>1.02</v>
      </c>
      <c r="M110" s="73">
        <v>1550</v>
      </c>
      <c r="N110" s="74">
        <f t="shared" si="11"/>
        <v>235</v>
      </c>
    </row>
    <row r="111" s="35" customFormat="1" ht="24" customHeight="1" spans="1:14">
      <c r="A111" s="56">
        <f t="shared" si="15"/>
        <v>96</v>
      </c>
      <c r="B111" s="56" t="s">
        <v>306</v>
      </c>
      <c r="C111" s="58" t="s">
        <v>313</v>
      </c>
      <c r="D111" s="55" t="s">
        <v>314</v>
      </c>
      <c r="E111" s="56">
        <v>6000</v>
      </c>
      <c r="F111" s="56">
        <v>0</v>
      </c>
      <c r="G111" s="57">
        <v>1000</v>
      </c>
      <c r="H111" s="56">
        <v>583.333333333333</v>
      </c>
      <c r="I111" s="56">
        <f>VLOOKUP(D111,[5]基础表!$G:$N,8,FALSE)</f>
        <v>585</v>
      </c>
      <c r="J111" s="57" t="str">
        <f t="shared" si="9"/>
        <v>正常</v>
      </c>
      <c r="K111" s="71">
        <f t="shared" si="16"/>
        <v>0.585</v>
      </c>
      <c r="L111" s="72">
        <f t="shared" si="17"/>
        <v>1.00285714285714</v>
      </c>
      <c r="M111" s="73">
        <v>500</v>
      </c>
      <c r="N111" s="74">
        <f t="shared" si="11"/>
        <v>85</v>
      </c>
    </row>
    <row r="112" s="35" customFormat="1" ht="24" customHeight="1" spans="1:14">
      <c r="A112" s="56">
        <f t="shared" si="15"/>
        <v>97</v>
      </c>
      <c r="B112" s="56" t="s">
        <v>306</v>
      </c>
      <c r="C112" s="58" t="s">
        <v>313</v>
      </c>
      <c r="D112" s="55" t="s">
        <v>315</v>
      </c>
      <c r="E112" s="56">
        <v>210000</v>
      </c>
      <c r="F112" s="56">
        <v>59445.9673</v>
      </c>
      <c r="G112" s="57">
        <v>4000</v>
      </c>
      <c r="H112" s="56">
        <v>2333.33333333333</v>
      </c>
      <c r="I112" s="56">
        <f>VLOOKUP(D112,[5]基础表!$G:$N,8,FALSE)</f>
        <v>2560</v>
      </c>
      <c r="J112" s="57" t="str">
        <f t="shared" si="9"/>
        <v>正常</v>
      </c>
      <c r="K112" s="71">
        <f t="shared" si="16"/>
        <v>0.64</v>
      </c>
      <c r="L112" s="72">
        <f t="shared" si="17"/>
        <v>1.09714285714286</v>
      </c>
      <c r="M112" s="73">
        <v>2375</v>
      </c>
      <c r="N112" s="74">
        <f t="shared" si="11"/>
        <v>185</v>
      </c>
    </row>
    <row r="113" s="35" customFormat="1" ht="27" customHeight="1" spans="1:14">
      <c r="A113" s="56">
        <f t="shared" si="15"/>
        <v>98</v>
      </c>
      <c r="B113" s="56" t="s">
        <v>306</v>
      </c>
      <c r="C113" s="58" t="s">
        <v>316</v>
      </c>
      <c r="D113" s="55" t="s">
        <v>317</v>
      </c>
      <c r="E113" s="56">
        <v>99732</v>
      </c>
      <c r="F113" s="56">
        <v>18163</v>
      </c>
      <c r="G113" s="57">
        <v>15000</v>
      </c>
      <c r="H113" s="56">
        <v>8750</v>
      </c>
      <c r="I113" s="56">
        <f>VLOOKUP(D113,[5]基础表!$G:$N,8,FALSE)</f>
        <v>10460</v>
      </c>
      <c r="J113" s="57" t="str">
        <f t="shared" si="9"/>
        <v>正常</v>
      </c>
      <c r="K113" s="71">
        <f t="shared" si="16"/>
        <v>0.697333333333333</v>
      </c>
      <c r="L113" s="72">
        <f t="shared" si="17"/>
        <v>1.19542857142857</v>
      </c>
      <c r="M113" s="73">
        <v>8000</v>
      </c>
      <c r="N113" s="74">
        <f t="shared" si="11"/>
        <v>2460</v>
      </c>
    </row>
    <row r="114" s="35" customFormat="1" ht="27" customHeight="1" spans="1:14">
      <c r="A114" s="56">
        <f t="shared" si="15"/>
        <v>99</v>
      </c>
      <c r="B114" s="56" t="s">
        <v>306</v>
      </c>
      <c r="C114" s="58" t="s">
        <v>316</v>
      </c>
      <c r="D114" s="55" t="s">
        <v>318</v>
      </c>
      <c r="E114" s="56">
        <v>38264</v>
      </c>
      <c r="F114" s="56">
        <v>7950</v>
      </c>
      <c r="G114" s="57">
        <v>4000</v>
      </c>
      <c r="H114" s="56">
        <v>2333.33333333333</v>
      </c>
      <c r="I114" s="56">
        <f>VLOOKUP(D114,[5]基础表!$G:$N,8,FALSE)</f>
        <v>2380</v>
      </c>
      <c r="J114" s="57" t="str">
        <f t="shared" si="9"/>
        <v>正常</v>
      </c>
      <c r="K114" s="71">
        <f t="shared" si="16"/>
        <v>0.595</v>
      </c>
      <c r="L114" s="72">
        <f t="shared" si="17"/>
        <v>1.02</v>
      </c>
      <c r="M114" s="73">
        <v>2050</v>
      </c>
      <c r="N114" s="74">
        <f t="shared" si="11"/>
        <v>330</v>
      </c>
    </row>
    <row r="115" s="35" customFormat="1" ht="24" customHeight="1" spans="1:14">
      <c r="A115" s="56">
        <f t="shared" si="15"/>
        <v>100</v>
      </c>
      <c r="B115" s="56" t="s">
        <v>306</v>
      </c>
      <c r="C115" s="58" t="s">
        <v>319</v>
      </c>
      <c r="D115" s="55" t="s">
        <v>320</v>
      </c>
      <c r="E115" s="56">
        <v>385577</v>
      </c>
      <c r="F115" s="56">
        <v>48806.7</v>
      </c>
      <c r="G115" s="57">
        <v>7000</v>
      </c>
      <c r="H115" s="56">
        <v>4083.33333333333</v>
      </c>
      <c r="I115" s="56">
        <f>VLOOKUP(D115,[5]基础表!$G:$N,8,FALSE)</f>
        <v>4617</v>
      </c>
      <c r="J115" s="57" t="str">
        <f t="shared" si="9"/>
        <v>正常</v>
      </c>
      <c r="K115" s="71">
        <f t="shared" si="16"/>
        <v>0.659571428571429</v>
      </c>
      <c r="L115" s="72">
        <f t="shared" si="17"/>
        <v>1.13069387755102</v>
      </c>
      <c r="M115" s="73">
        <v>4284</v>
      </c>
      <c r="N115" s="74">
        <f t="shared" si="11"/>
        <v>333</v>
      </c>
    </row>
    <row r="116" s="35" customFormat="1" ht="27" customHeight="1" spans="1:14">
      <c r="A116" s="56">
        <f t="shared" si="15"/>
        <v>101</v>
      </c>
      <c r="B116" s="56" t="s">
        <v>306</v>
      </c>
      <c r="C116" s="58" t="s">
        <v>321</v>
      </c>
      <c r="D116" s="55" t="s">
        <v>322</v>
      </c>
      <c r="E116" s="56">
        <v>8000</v>
      </c>
      <c r="F116" s="56">
        <v>1380</v>
      </c>
      <c r="G116" s="57">
        <v>2000</v>
      </c>
      <c r="H116" s="56">
        <v>1166.66666666667</v>
      </c>
      <c r="I116" s="56">
        <f>VLOOKUP(D116,[5]基础表!$G:$N,8,FALSE)</f>
        <v>210</v>
      </c>
      <c r="J116" s="57" t="str">
        <f t="shared" si="9"/>
        <v>严重滞后</v>
      </c>
      <c r="K116" s="71">
        <f t="shared" si="16"/>
        <v>0.105</v>
      </c>
      <c r="L116" s="72">
        <f t="shared" si="17"/>
        <v>0.179999999999999</v>
      </c>
      <c r="M116" s="73">
        <v>210</v>
      </c>
      <c r="N116" s="74">
        <f t="shared" si="11"/>
        <v>0</v>
      </c>
    </row>
    <row r="117" s="35" customFormat="1" ht="24" customHeight="1" spans="1:14">
      <c r="A117" s="56">
        <f t="shared" si="15"/>
        <v>102</v>
      </c>
      <c r="B117" s="56" t="s">
        <v>306</v>
      </c>
      <c r="C117" s="58" t="s">
        <v>321</v>
      </c>
      <c r="D117" s="82" t="s">
        <v>323</v>
      </c>
      <c r="E117" s="56">
        <v>184636</v>
      </c>
      <c r="F117" s="56">
        <v>68336</v>
      </c>
      <c r="G117" s="57">
        <v>8000</v>
      </c>
      <c r="H117" s="56">
        <v>4666.66666666667</v>
      </c>
      <c r="I117" s="56">
        <f>VLOOKUP(D117,[5]基础表!$G:$N,8,FALSE)</f>
        <v>19326.8</v>
      </c>
      <c r="J117" s="57" t="str">
        <f t="shared" si="9"/>
        <v>正常</v>
      </c>
      <c r="K117" s="71">
        <f t="shared" si="16"/>
        <v>2.41585</v>
      </c>
      <c r="L117" s="72">
        <f t="shared" si="17"/>
        <v>4.14145714285714</v>
      </c>
      <c r="M117" s="73">
        <v>18855.8</v>
      </c>
      <c r="N117" s="74">
        <f t="shared" si="11"/>
        <v>471</v>
      </c>
    </row>
    <row r="118" s="35" customFormat="1" ht="26.1" customHeight="1" spans="1:14">
      <c r="A118" s="56">
        <f t="shared" si="15"/>
        <v>103</v>
      </c>
      <c r="B118" s="56" t="s">
        <v>306</v>
      </c>
      <c r="C118" s="58" t="s">
        <v>321</v>
      </c>
      <c r="D118" s="55" t="s">
        <v>324</v>
      </c>
      <c r="E118" s="56">
        <v>115579</v>
      </c>
      <c r="F118" s="56">
        <v>10045</v>
      </c>
      <c r="G118" s="57">
        <v>25000</v>
      </c>
      <c r="H118" s="56">
        <v>8333.33333333333</v>
      </c>
      <c r="I118" s="56">
        <f>VLOOKUP(D118,[5]基础表!$G:$N,8,FALSE)</f>
        <v>2697</v>
      </c>
      <c r="J118" s="57" t="str">
        <f t="shared" si="9"/>
        <v>严重滞后</v>
      </c>
      <c r="K118" s="71">
        <f t="shared" si="16"/>
        <v>0.10788</v>
      </c>
      <c r="L118" s="72">
        <f t="shared" si="17"/>
        <v>0.32364</v>
      </c>
      <c r="M118" s="73">
        <v>2197</v>
      </c>
      <c r="N118" s="74">
        <f t="shared" si="11"/>
        <v>500</v>
      </c>
    </row>
    <row r="119" s="35" customFormat="1" ht="27" customHeight="1" spans="1:14">
      <c r="A119" s="56">
        <f t="shared" si="15"/>
        <v>104</v>
      </c>
      <c r="B119" s="56" t="s">
        <v>306</v>
      </c>
      <c r="C119" s="58" t="s">
        <v>325</v>
      </c>
      <c r="D119" s="55" t="s">
        <v>326</v>
      </c>
      <c r="E119" s="56">
        <v>153000</v>
      </c>
      <c r="F119" s="56">
        <v>66168</v>
      </c>
      <c r="G119" s="57">
        <v>40000</v>
      </c>
      <c r="H119" s="56">
        <v>23333.3333333333</v>
      </c>
      <c r="I119" s="56">
        <f>VLOOKUP(D119,[5]基础表!$G:$N,8,FALSE)</f>
        <v>24707.64</v>
      </c>
      <c r="J119" s="57" t="str">
        <f t="shared" si="9"/>
        <v>正常</v>
      </c>
      <c r="K119" s="71">
        <f t="shared" si="16"/>
        <v>0.617691</v>
      </c>
      <c r="L119" s="72">
        <f t="shared" si="17"/>
        <v>1.05889885714286</v>
      </c>
      <c r="M119" s="73">
        <v>23040.24</v>
      </c>
      <c r="N119" s="74">
        <f t="shared" si="11"/>
        <v>1667.4</v>
      </c>
    </row>
    <row r="120" s="35" customFormat="1" ht="27" customHeight="1" spans="1:14">
      <c r="A120" s="56">
        <f t="shared" si="15"/>
        <v>105</v>
      </c>
      <c r="B120" s="56" t="s">
        <v>306</v>
      </c>
      <c r="C120" s="58" t="s">
        <v>327</v>
      </c>
      <c r="D120" s="55" t="s">
        <v>328</v>
      </c>
      <c r="E120" s="56">
        <v>88000</v>
      </c>
      <c r="F120" s="56">
        <v>14100</v>
      </c>
      <c r="G120" s="57">
        <v>15000</v>
      </c>
      <c r="H120" s="56">
        <v>8750</v>
      </c>
      <c r="I120" s="56">
        <f>VLOOKUP(D120,[5]基础表!$G:$N,8,FALSE)</f>
        <v>5210</v>
      </c>
      <c r="J120" s="57" t="str">
        <f t="shared" si="9"/>
        <v>滞后</v>
      </c>
      <c r="K120" s="71">
        <f t="shared" si="16"/>
        <v>0.347333333333333</v>
      </c>
      <c r="L120" s="72">
        <f t="shared" si="17"/>
        <v>0.595428571428571</v>
      </c>
      <c r="M120" s="73">
        <v>4766.4</v>
      </c>
      <c r="N120" s="74">
        <f t="shared" si="11"/>
        <v>443.6</v>
      </c>
    </row>
    <row r="121" s="35" customFormat="1" ht="24" customHeight="1" spans="1:14">
      <c r="A121" s="56">
        <f t="shared" si="15"/>
        <v>106</v>
      </c>
      <c r="B121" s="56" t="s">
        <v>306</v>
      </c>
      <c r="C121" s="58" t="s">
        <v>329</v>
      </c>
      <c r="D121" s="55" t="s">
        <v>330</v>
      </c>
      <c r="E121" s="56">
        <v>170000</v>
      </c>
      <c r="F121" s="56">
        <v>12400</v>
      </c>
      <c r="G121" s="57">
        <v>10000</v>
      </c>
      <c r="H121" s="56">
        <v>5833.33333333333</v>
      </c>
      <c r="I121" s="56">
        <f>VLOOKUP(D121,[5]基础表!$G:$N,8,FALSE)</f>
        <v>6873</v>
      </c>
      <c r="J121" s="57" t="str">
        <f t="shared" si="9"/>
        <v>正常</v>
      </c>
      <c r="K121" s="71">
        <f t="shared" si="16"/>
        <v>0.6873</v>
      </c>
      <c r="L121" s="72">
        <f t="shared" si="17"/>
        <v>1.17822857142857</v>
      </c>
      <c r="M121" s="73">
        <v>6373</v>
      </c>
      <c r="N121" s="74">
        <f t="shared" si="11"/>
        <v>500</v>
      </c>
    </row>
    <row r="122" s="35" customFormat="1" ht="24" customHeight="1" spans="1:14">
      <c r="A122" s="56">
        <f t="shared" si="15"/>
        <v>107</v>
      </c>
      <c r="B122" s="56" t="s">
        <v>306</v>
      </c>
      <c r="C122" s="58" t="s">
        <v>329</v>
      </c>
      <c r="D122" s="55" t="s">
        <v>331</v>
      </c>
      <c r="E122" s="56">
        <v>70000</v>
      </c>
      <c r="F122" s="56">
        <v>46393.9591</v>
      </c>
      <c r="G122" s="57">
        <v>10000</v>
      </c>
      <c r="H122" s="56">
        <v>5833.33333333333</v>
      </c>
      <c r="I122" s="56">
        <f>VLOOKUP(D122,[5]基础表!$G:$N,8,FALSE)</f>
        <v>3450</v>
      </c>
      <c r="J122" s="57" t="str">
        <f t="shared" si="9"/>
        <v>滞后</v>
      </c>
      <c r="K122" s="71">
        <f t="shared" si="16"/>
        <v>0.345</v>
      </c>
      <c r="L122" s="72">
        <f t="shared" si="17"/>
        <v>0.591428571428572</v>
      </c>
      <c r="M122" s="73">
        <v>3450</v>
      </c>
      <c r="N122" s="74">
        <f t="shared" si="11"/>
        <v>0</v>
      </c>
    </row>
    <row r="123" s="35" customFormat="1" ht="24" customHeight="1" spans="1:14">
      <c r="A123" s="56">
        <f t="shared" si="15"/>
        <v>108</v>
      </c>
      <c r="B123" s="56" t="s">
        <v>332</v>
      </c>
      <c r="C123" s="54" t="s">
        <v>157</v>
      </c>
      <c r="D123" s="55" t="s">
        <v>333</v>
      </c>
      <c r="E123" s="56">
        <v>77000</v>
      </c>
      <c r="F123" s="56">
        <v>30000</v>
      </c>
      <c r="G123" s="57">
        <v>15000</v>
      </c>
      <c r="H123" s="56">
        <v>8750</v>
      </c>
      <c r="I123" s="56">
        <f>VLOOKUP(D123,[5]基础表!$G:$N,8,FALSE)</f>
        <v>9635</v>
      </c>
      <c r="J123" s="57" t="str">
        <f t="shared" si="9"/>
        <v>正常</v>
      </c>
      <c r="K123" s="71">
        <f t="shared" si="16"/>
        <v>0.642333333333333</v>
      </c>
      <c r="L123" s="72">
        <f t="shared" si="17"/>
        <v>1.10114285714286</v>
      </c>
      <c r="M123" s="73">
        <v>8085</v>
      </c>
      <c r="N123" s="74">
        <f t="shared" si="11"/>
        <v>1550</v>
      </c>
    </row>
    <row r="124" s="35" customFormat="1" ht="27" customHeight="1" spans="1:14">
      <c r="A124" s="56">
        <f t="shared" si="15"/>
        <v>109</v>
      </c>
      <c r="B124" s="56" t="s">
        <v>332</v>
      </c>
      <c r="C124" s="58" t="s">
        <v>334</v>
      </c>
      <c r="D124" s="55" t="s">
        <v>335</v>
      </c>
      <c r="E124" s="56">
        <v>76724</v>
      </c>
      <c r="F124" s="56">
        <v>43140</v>
      </c>
      <c r="G124" s="57">
        <v>10000</v>
      </c>
      <c r="H124" s="56">
        <v>5833.33333333333</v>
      </c>
      <c r="I124" s="56">
        <f>VLOOKUP(D124,[5]基础表!$G:$N,8,FALSE)</f>
        <v>9530</v>
      </c>
      <c r="J124" s="57" t="str">
        <f t="shared" si="9"/>
        <v>正常</v>
      </c>
      <c r="K124" s="71">
        <f t="shared" si="16"/>
        <v>0.953</v>
      </c>
      <c r="L124" s="72">
        <f t="shared" si="17"/>
        <v>1.63371428571429</v>
      </c>
      <c r="M124" s="73">
        <v>8210</v>
      </c>
      <c r="N124" s="74">
        <f t="shared" si="11"/>
        <v>1320</v>
      </c>
    </row>
    <row r="125" s="35" customFormat="1" ht="26" customHeight="1" spans="1:14">
      <c r="A125" s="56">
        <f t="shared" si="15"/>
        <v>110</v>
      </c>
      <c r="B125" s="56" t="s">
        <v>332</v>
      </c>
      <c r="C125" s="58" t="s">
        <v>334</v>
      </c>
      <c r="D125" s="55" t="s">
        <v>336</v>
      </c>
      <c r="E125" s="56">
        <v>47680</v>
      </c>
      <c r="F125" s="56">
        <v>15200</v>
      </c>
      <c r="G125" s="57">
        <v>6000</v>
      </c>
      <c r="H125" s="56">
        <v>3500</v>
      </c>
      <c r="I125" s="56">
        <f>VLOOKUP(D125,[5]基础表!$G:$N,8,FALSE)</f>
        <v>3500</v>
      </c>
      <c r="J125" s="57" t="str">
        <f t="shared" si="9"/>
        <v>正常</v>
      </c>
      <c r="K125" s="71">
        <f t="shared" si="16"/>
        <v>0.583333333333333</v>
      </c>
      <c r="L125" s="72">
        <f t="shared" si="17"/>
        <v>1</v>
      </c>
      <c r="M125" s="73">
        <v>3000</v>
      </c>
      <c r="N125" s="74">
        <f t="shared" si="11"/>
        <v>500</v>
      </c>
    </row>
    <row r="126" s="35" customFormat="1" ht="26" customHeight="1" spans="1:14">
      <c r="A126" s="56">
        <f t="shared" si="15"/>
        <v>111</v>
      </c>
      <c r="B126" s="56" t="s">
        <v>332</v>
      </c>
      <c r="C126" s="58" t="s">
        <v>334</v>
      </c>
      <c r="D126" s="55" t="s">
        <v>337</v>
      </c>
      <c r="E126" s="56">
        <v>44243.6</v>
      </c>
      <c r="F126" s="56">
        <v>0</v>
      </c>
      <c r="G126" s="57">
        <v>7000</v>
      </c>
      <c r="H126" s="56">
        <v>3111.11111111111</v>
      </c>
      <c r="I126" s="56">
        <f>VLOOKUP(D126,[5]基础表!$G:$N,8,FALSE)</f>
        <v>3160</v>
      </c>
      <c r="J126" s="57" t="str">
        <f t="shared" si="9"/>
        <v>正常</v>
      </c>
      <c r="K126" s="71">
        <f t="shared" si="16"/>
        <v>0.451428571428571</v>
      </c>
      <c r="L126" s="72">
        <f t="shared" si="17"/>
        <v>1.01571428571429</v>
      </c>
      <c r="M126" s="73">
        <v>2400</v>
      </c>
      <c r="N126" s="74">
        <f t="shared" si="11"/>
        <v>760</v>
      </c>
    </row>
    <row r="127" s="35" customFormat="1" ht="26" customHeight="1" spans="1:14">
      <c r="A127" s="56">
        <f t="shared" si="15"/>
        <v>112</v>
      </c>
      <c r="B127" s="56" t="s">
        <v>332</v>
      </c>
      <c r="C127" s="58" t="s">
        <v>338</v>
      </c>
      <c r="D127" s="55" t="s">
        <v>339</v>
      </c>
      <c r="E127" s="56">
        <v>16800</v>
      </c>
      <c r="F127" s="56">
        <v>10367</v>
      </c>
      <c r="G127" s="57">
        <v>6378</v>
      </c>
      <c r="H127" s="56">
        <v>3720.5</v>
      </c>
      <c r="I127" s="56">
        <f>VLOOKUP(D127,[5]基础表!$G:$N,8,FALSE)</f>
        <v>3225</v>
      </c>
      <c r="J127" s="57" t="str">
        <f t="shared" si="9"/>
        <v>正常</v>
      </c>
      <c r="K127" s="71">
        <f t="shared" si="16"/>
        <v>0.505644402634055</v>
      </c>
      <c r="L127" s="72">
        <f t="shared" si="17"/>
        <v>0.866818975944094</v>
      </c>
      <c r="M127" s="73">
        <v>2675</v>
      </c>
      <c r="N127" s="74">
        <f t="shared" si="11"/>
        <v>550</v>
      </c>
    </row>
    <row r="128" s="35" customFormat="1" ht="26" customHeight="1" spans="1:14">
      <c r="A128" s="56">
        <f t="shared" si="15"/>
        <v>113</v>
      </c>
      <c r="B128" s="56" t="s">
        <v>332</v>
      </c>
      <c r="C128" s="58" t="s">
        <v>338</v>
      </c>
      <c r="D128" s="55" t="s">
        <v>340</v>
      </c>
      <c r="E128" s="56">
        <v>145518.25</v>
      </c>
      <c r="F128" s="56">
        <v>9833</v>
      </c>
      <c r="G128" s="57">
        <v>25000</v>
      </c>
      <c r="H128" s="56">
        <v>14583.3333333333</v>
      </c>
      <c r="I128" s="56">
        <f>VLOOKUP(D128,[5]基础表!$G:$N,8,FALSE)</f>
        <v>14932</v>
      </c>
      <c r="J128" s="57" t="str">
        <f t="shared" si="9"/>
        <v>正常</v>
      </c>
      <c r="K128" s="71">
        <f t="shared" si="16"/>
        <v>0.59728</v>
      </c>
      <c r="L128" s="72">
        <f t="shared" si="17"/>
        <v>1.02390857142857</v>
      </c>
      <c r="M128" s="73">
        <v>12812</v>
      </c>
      <c r="N128" s="74">
        <f t="shared" si="11"/>
        <v>2120</v>
      </c>
    </row>
    <row r="129" s="35" customFormat="1" ht="26" customHeight="1" spans="1:14">
      <c r="A129" s="56">
        <f t="shared" si="15"/>
        <v>114</v>
      </c>
      <c r="B129" s="56" t="s">
        <v>332</v>
      </c>
      <c r="C129" s="58" t="s">
        <v>341</v>
      </c>
      <c r="D129" s="55" t="s">
        <v>342</v>
      </c>
      <c r="E129" s="56">
        <v>75000</v>
      </c>
      <c r="F129" s="56">
        <v>27050</v>
      </c>
      <c r="G129" s="57">
        <v>11500</v>
      </c>
      <c r="H129" s="56">
        <v>6708.33333333333</v>
      </c>
      <c r="I129" s="56">
        <f>VLOOKUP(D129,[5]基础表!$G:$N,8,FALSE)</f>
        <v>5900</v>
      </c>
      <c r="J129" s="57" t="str">
        <f t="shared" si="9"/>
        <v>正常</v>
      </c>
      <c r="K129" s="71">
        <f t="shared" si="16"/>
        <v>0.51304347826087</v>
      </c>
      <c r="L129" s="72">
        <f t="shared" si="17"/>
        <v>0.879503105590063</v>
      </c>
      <c r="M129" s="73">
        <v>10900</v>
      </c>
      <c r="N129" s="74">
        <f t="shared" si="11"/>
        <v>-5000</v>
      </c>
    </row>
    <row r="130" s="35" customFormat="1" ht="26" customHeight="1" spans="1:14">
      <c r="A130" s="56">
        <f t="shared" si="15"/>
        <v>115</v>
      </c>
      <c r="B130" s="56" t="s">
        <v>332</v>
      </c>
      <c r="C130" s="58" t="s">
        <v>341</v>
      </c>
      <c r="D130" s="55" t="s">
        <v>343</v>
      </c>
      <c r="E130" s="56">
        <v>9500</v>
      </c>
      <c r="F130" s="56">
        <v>0</v>
      </c>
      <c r="G130" s="57">
        <v>5000</v>
      </c>
      <c r="H130" s="56">
        <v>2222.22222222222</v>
      </c>
      <c r="I130" s="56">
        <f>VLOOKUP(D130,[5]基础表!$G:$N,8,FALSE)</f>
        <v>3500</v>
      </c>
      <c r="J130" s="57" t="str">
        <f t="shared" si="9"/>
        <v>正常</v>
      </c>
      <c r="K130" s="71">
        <f t="shared" si="16"/>
        <v>0.7</v>
      </c>
      <c r="L130" s="72">
        <f t="shared" si="17"/>
        <v>1.575</v>
      </c>
      <c r="M130" s="73">
        <v>500</v>
      </c>
      <c r="N130" s="74">
        <f t="shared" si="11"/>
        <v>3000</v>
      </c>
    </row>
    <row r="131" s="35" customFormat="1" ht="26" customHeight="1" spans="1:14">
      <c r="A131" s="56">
        <f t="shared" si="15"/>
        <v>116</v>
      </c>
      <c r="B131" s="56" t="s">
        <v>332</v>
      </c>
      <c r="C131" s="58" t="s">
        <v>344</v>
      </c>
      <c r="D131" s="55" t="s">
        <v>345</v>
      </c>
      <c r="E131" s="56">
        <v>191000</v>
      </c>
      <c r="F131" s="56">
        <v>75000</v>
      </c>
      <c r="G131" s="57">
        <v>40000</v>
      </c>
      <c r="H131" s="56">
        <v>23333.3333333333</v>
      </c>
      <c r="I131" s="56">
        <f>VLOOKUP(D131,[5]基础表!$G:$N,8,FALSE)</f>
        <v>24550</v>
      </c>
      <c r="J131" s="57" t="str">
        <f t="shared" si="9"/>
        <v>正常</v>
      </c>
      <c r="K131" s="71">
        <f t="shared" si="16"/>
        <v>0.61375</v>
      </c>
      <c r="L131" s="72">
        <f t="shared" si="17"/>
        <v>1.05214285714286</v>
      </c>
      <c r="M131" s="73">
        <v>21450</v>
      </c>
      <c r="N131" s="74">
        <f t="shared" si="11"/>
        <v>3100</v>
      </c>
    </row>
    <row r="132" s="35" customFormat="1" ht="26" customHeight="1" spans="1:14">
      <c r="A132" s="56">
        <f t="shared" si="15"/>
        <v>117</v>
      </c>
      <c r="B132" s="56" t="s">
        <v>332</v>
      </c>
      <c r="C132" s="58" t="s">
        <v>344</v>
      </c>
      <c r="D132" s="55" t="s">
        <v>346</v>
      </c>
      <c r="E132" s="56">
        <v>60878</v>
      </c>
      <c r="F132" s="56">
        <v>35620</v>
      </c>
      <c r="G132" s="57">
        <v>5000</v>
      </c>
      <c r="H132" s="56">
        <v>2916.66666666667</v>
      </c>
      <c r="I132" s="56">
        <f>VLOOKUP(D132,[5]基础表!$G:$N,8,FALSE)</f>
        <v>3300</v>
      </c>
      <c r="J132" s="57" t="str">
        <f t="shared" si="9"/>
        <v>正常</v>
      </c>
      <c r="K132" s="71">
        <f t="shared" si="16"/>
        <v>0.66</v>
      </c>
      <c r="L132" s="72">
        <f t="shared" si="17"/>
        <v>1.13142857142857</v>
      </c>
      <c r="M132" s="73">
        <v>3000</v>
      </c>
      <c r="N132" s="74">
        <f t="shared" si="11"/>
        <v>300</v>
      </c>
    </row>
    <row r="133" s="35" customFormat="1" ht="26" customHeight="1" spans="1:14">
      <c r="A133" s="56">
        <f t="shared" si="15"/>
        <v>118</v>
      </c>
      <c r="B133" s="56" t="s">
        <v>332</v>
      </c>
      <c r="C133" s="58" t="s">
        <v>347</v>
      </c>
      <c r="D133" s="55" t="s">
        <v>348</v>
      </c>
      <c r="E133" s="56">
        <v>152104</v>
      </c>
      <c r="F133" s="56">
        <v>24798</v>
      </c>
      <c r="G133" s="57">
        <v>20000</v>
      </c>
      <c r="H133" s="56">
        <v>11666.6666666667</v>
      </c>
      <c r="I133" s="56">
        <f>VLOOKUP(D133,[5]基础表!$G:$N,8,FALSE)</f>
        <v>11839</v>
      </c>
      <c r="J133" s="57" t="str">
        <f t="shared" si="9"/>
        <v>正常</v>
      </c>
      <c r="K133" s="71">
        <f t="shared" si="16"/>
        <v>0.59195</v>
      </c>
      <c r="L133" s="72">
        <f t="shared" si="17"/>
        <v>1.01477142857143</v>
      </c>
      <c r="M133" s="73">
        <v>10150</v>
      </c>
      <c r="N133" s="74">
        <f t="shared" si="11"/>
        <v>1689</v>
      </c>
    </row>
    <row r="134" s="35" customFormat="1" ht="26" customHeight="1" spans="1:14">
      <c r="A134" s="56">
        <f t="shared" si="15"/>
        <v>119</v>
      </c>
      <c r="B134" s="56" t="s">
        <v>332</v>
      </c>
      <c r="C134" s="58" t="s">
        <v>347</v>
      </c>
      <c r="D134" s="55" t="s">
        <v>349</v>
      </c>
      <c r="E134" s="56">
        <v>55181</v>
      </c>
      <c r="F134" s="56">
        <v>18626</v>
      </c>
      <c r="G134" s="57">
        <v>10000</v>
      </c>
      <c r="H134" s="56">
        <v>5833.33333333333</v>
      </c>
      <c r="I134" s="56">
        <f>VLOOKUP(D134,[5]基础表!$G:$N,8,FALSE)</f>
        <v>6941.8</v>
      </c>
      <c r="J134" s="57" t="str">
        <f t="shared" si="9"/>
        <v>正常</v>
      </c>
      <c r="K134" s="71">
        <f t="shared" si="16"/>
        <v>0.69418</v>
      </c>
      <c r="L134" s="72">
        <f t="shared" si="17"/>
        <v>1.19002285714286</v>
      </c>
      <c r="M134" s="73">
        <v>5810.3</v>
      </c>
      <c r="N134" s="74">
        <f t="shared" si="11"/>
        <v>1131.5</v>
      </c>
    </row>
    <row r="135" s="35" customFormat="1" ht="26" customHeight="1" spans="1:14">
      <c r="A135" s="56">
        <f t="shared" si="15"/>
        <v>120</v>
      </c>
      <c r="B135" s="56" t="s">
        <v>332</v>
      </c>
      <c r="C135" s="58" t="s">
        <v>350</v>
      </c>
      <c r="D135" s="55" t="s">
        <v>351</v>
      </c>
      <c r="E135" s="56">
        <v>58000</v>
      </c>
      <c r="F135" s="56">
        <v>47731</v>
      </c>
      <c r="G135" s="57">
        <v>8000</v>
      </c>
      <c r="H135" s="56">
        <v>4666.66666666667</v>
      </c>
      <c r="I135" s="56">
        <f>VLOOKUP(D135,[5]基础表!$G:$N,8,FALSE)</f>
        <v>5945</v>
      </c>
      <c r="J135" s="57" t="str">
        <f t="shared" ref="J135:J139" si="18">IF(L135&gt;=0.8,"正常",IF(L135&gt;=0.4,"滞后","严重滞后"))</f>
        <v>正常</v>
      </c>
      <c r="K135" s="71">
        <f t="shared" si="16"/>
        <v>0.743125</v>
      </c>
      <c r="L135" s="72">
        <f t="shared" si="17"/>
        <v>1.27392857142857</v>
      </c>
      <c r="M135" s="73">
        <v>5645</v>
      </c>
      <c r="N135" s="74">
        <f t="shared" ref="N135:N139" si="19">I135-M135</f>
        <v>300</v>
      </c>
    </row>
    <row r="136" s="35" customFormat="1" ht="27" customHeight="1" spans="1:14">
      <c r="A136" s="56">
        <f t="shared" si="15"/>
        <v>121</v>
      </c>
      <c r="B136" s="56" t="s">
        <v>332</v>
      </c>
      <c r="C136" s="58" t="s">
        <v>352</v>
      </c>
      <c r="D136" s="55" t="s">
        <v>353</v>
      </c>
      <c r="E136" s="56">
        <v>30058</v>
      </c>
      <c r="F136" s="56">
        <v>19520</v>
      </c>
      <c r="G136" s="57">
        <v>4500</v>
      </c>
      <c r="H136" s="56">
        <v>2625</v>
      </c>
      <c r="I136" s="56">
        <f>VLOOKUP(D136,[5]基础表!$G:$N,8,FALSE)</f>
        <v>2965</v>
      </c>
      <c r="J136" s="57" t="str">
        <f t="shared" si="18"/>
        <v>正常</v>
      </c>
      <c r="K136" s="71">
        <f t="shared" si="16"/>
        <v>0.658888888888889</v>
      </c>
      <c r="L136" s="72">
        <f t="shared" si="17"/>
        <v>1.12952380952381</v>
      </c>
      <c r="M136" s="73">
        <v>2595</v>
      </c>
      <c r="N136" s="74">
        <f t="shared" si="19"/>
        <v>370</v>
      </c>
    </row>
    <row r="137" s="35" customFormat="1" ht="27" customHeight="1" spans="1:14">
      <c r="A137" s="56">
        <f t="shared" si="15"/>
        <v>122</v>
      </c>
      <c r="B137" s="56" t="s">
        <v>332</v>
      </c>
      <c r="C137" s="58" t="s">
        <v>354</v>
      </c>
      <c r="D137" s="55" t="s">
        <v>355</v>
      </c>
      <c r="E137" s="56">
        <v>57629</v>
      </c>
      <c r="F137" s="56">
        <v>44909</v>
      </c>
      <c r="G137" s="57">
        <v>10000</v>
      </c>
      <c r="H137" s="56">
        <v>5833.33333333333</v>
      </c>
      <c r="I137" s="56">
        <f>VLOOKUP(D137,[5]基础表!$G:$N,8,FALSE)</f>
        <v>6745</v>
      </c>
      <c r="J137" s="57" t="str">
        <f t="shared" si="18"/>
        <v>正常</v>
      </c>
      <c r="K137" s="71">
        <f t="shared" si="16"/>
        <v>0.6745</v>
      </c>
      <c r="L137" s="72">
        <f t="shared" si="17"/>
        <v>1.15628571428571</v>
      </c>
      <c r="M137" s="73">
        <v>5745</v>
      </c>
      <c r="N137" s="74">
        <f t="shared" si="19"/>
        <v>1000</v>
      </c>
    </row>
    <row r="138" s="35" customFormat="1" ht="27.5" customHeight="1" spans="1:14">
      <c r="A138" s="56">
        <f t="shared" si="15"/>
        <v>123</v>
      </c>
      <c r="B138" s="56" t="s">
        <v>332</v>
      </c>
      <c r="C138" s="58" t="s">
        <v>354</v>
      </c>
      <c r="D138" s="55" t="s">
        <v>356</v>
      </c>
      <c r="E138" s="56">
        <v>42440</v>
      </c>
      <c r="F138" s="56">
        <v>12087</v>
      </c>
      <c r="G138" s="57">
        <v>6000</v>
      </c>
      <c r="H138" s="56">
        <v>3500</v>
      </c>
      <c r="I138" s="56">
        <f>VLOOKUP(D138,[5]基础表!$G:$N,8,FALSE)</f>
        <v>3680</v>
      </c>
      <c r="J138" s="57" t="str">
        <f t="shared" si="18"/>
        <v>正常</v>
      </c>
      <c r="K138" s="71">
        <f t="shared" si="16"/>
        <v>0.613333333333333</v>
      </c>
      <c r="L138" s="72">
        <f t="shared" si="17"/>
        <v>1.05142857142857</v>
      </c>
      <c r="M138" s="73">
        <v>3180</v>
      </c>
      <c r="N138" s="74">
        <f t="shared" si="19"/>
        <v>500</v>
      </c>
    </row>
    <row r="139" ht="27.5" customHeight="1" spans="1:14">
      <c r="A139" s="57">
        <f t="shared" si="15"/>
        <v>124</v>
      </c>
      <c r="B139" s="57" t="s">
        <v>357</v>
      </c>
      <c r="C139" s="58" t="s">
        <v>358</v>
      </c>
      <c r="D139" s="59" t="s">
        <v>359</v>
      </c>
      <c r="E139" s="57">
        <v>59000</v>
      </c>
      <c r="F139" s="56">
        <v>0</v>
      </c>
      <c r="G139" s="57">
        <v>15129</v>
      </c>
      <c r="H139" s="56">
        <v>6724</v>
      </c>
      <c r="I139" s="56">
        <f>VLOOKUP(D139,[5]基础表!$G:$N,8,FALSE)</f>
        <v>6433.26</v>
      </c>
      <c r="J139" s="57" t="str">
        <f t="shared" si="18"/>
        <v>正常</v>
      </c>
      <c r="K139" s="71">
        <f t="shared" si="16"/>
        <v>0.425227047392425</v>
      </c>
      <c r="L139" s="72">
        <f t="shared" si="17"/>
        <v>0.956760856632957</v>
      </c>
      <c r="M139" s="73">
        <v>0</v>
      </c>
      <c r="N139" s="74">
        <f t="shared" si="19"/>
        <v>6433.26</v>
      </c>
    </row>
    <row r="140" ht="19.15" customHeight="1" spans="1:1">
      <c r="A140" s="83"/>
    </row>
  </sheetData>
  <mergeCells count="26">
    <mergeCell ref="A2:J2"/>
    <mergeCell ref="G4:J4"/>
    <mergeCell ref="A6:D6"/>
    <mergeCell ref="A4:A5"/>
    <mergeCell ref="A36:A37"/>
    <mergeCell ref="A40:A41"/>
    <mergeCell ref="A55:A56"/>
    <mergeCell ref="A57:A58"/>
    <mergeCell ref="A75:A77"/>
    <mergeCell ref="A98:A101"/>
    <mergeCell ref="B4:B5"/>
    <mergeCell ref="B36:B37"/>
    <mergeCell ref="B40:B41"/>
    <mergeCell ref="B55:B56"/>
    <mergeCell ref="B57:B58"/>
    <mergeCell ref="B75:B77"/>
    <mergeCell ref="B98:B101"/>
    <mergeCell ref="C4:C5"/>
    <mergeCell ref="D4:D5"/>
    <mergeCell ref="D36:D37"/>
    <mergeCell ref="D40:D41"/>
    <mergeCell ref="D55:D56"/>
    <mergeCell ref="D75:D77"/>
    <mergeCell ref="D98:D101"/>
    <mergeCell ref="E4:E5"/>
    <mergeCell ref="F4:F5"/>
  </mergeCells>
  <conditionalFormatting sqref="J7:J139">
    <cfRule type="cellIs" dxfId="0" priority="2" operator="equal">
      <formula>"严重滞后"</formula>
    </cfRule>
    <cfRule type="cellIs" dxfId="1" priority="1" operator="equal">
      <formula>"滞后"</formula>
    </cfRule>
  </conditionalFormatting>
  <printOptions horizontalCentered="1"/>
  <pageMargins left="0.511805555555556" right="0.511805555555556" top="0.747916666666667" bottom="0.747916666666667" header="0.314583333333333" footer="0.314583333333333"/>
  <pageSetup paperSize="9" orientation="portrait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133"/>
  <sheetViews>
    <sheetView tabSelected="1" view="pageBreakPreview" zoomScaleNormal="100" topLeftCell="A97" workbookViewId="0">
      <selection activeCell="P107" sqref="P107"/>
    </sheetView>
  </sheetViews>
  <sheetFormatPr defaultColWidth="9" defaultRowHeight="13.5"/>
  <cols>
    <col min="1" max="1" width="3.625" style="15" customWidth="1"/>
    <col min="2" max="2" width="4.875" style="15" customWidth="1"/>
    <col min="3" max="3" width="7" style="15" customWidth="1"/>
    <col min="4" max="4" width="33.375" style="15" customWidth="1"/>
    <col min="5" max="5" width="7.875" style="15" customWidth="1"/>
    <col min="6" max="6" width="13.875" style="15" customWidth="1"/>
    <col min="7" max="7" width="13.375" style="15" customWidth="1"/>
    <col min="8" max="8" width="5.125" style="15" customWidth="1"/>
    <col min="9" max="9" width="9" style="16" hidden="1" customWidth="1"/>
    <col min="10" max="11" width="9" style="17" hidden="1" customWidth="1"/>
    <col min="12" max="16384" width="9" style="17"/>
  </cols>
  <sheetData>
    <row r="1" spans="1:3">
      <c r="A1" s="18" t="s">
        <v>360</v>
      </c>
      <c r="B1" s="18"/>
      <c r="C1" s="18"/>
    </row>
    <row r="2" ht="23.25" spans="1:8">
      <c r="A2" s="19" t="s">
        <v>361</v>
      </c>
      <c r="B2" s="19"/>
      <c r="C2" s="19"/>
      <c r="D2" s="19"/>
      <c r="E2" s="19"/>
      <c r="F2" s="19"/>
      <c r="G2" s="19"/>
      <c r="H2" s="19"/>
    </row>
    <row r="3" s="11" customFormat="1" ht="36.75" customHeight="1" spans="1:10">
      <c r="A3" s="20" t="s">
        <v>362</v>
      </c>
      <c r="B3" s="21" t="s">
        <v>363</v>
      </c>
      <c r="C3" s="20" t="s">
        <v>364</v>
      </c>
      <c r="D3" s="20" t="s">
        <v>365</v>
      </c>
      <c r="E3" s="20" t="s">
        <v>366</v>
      </c>
      <c r="F3" s="20" t="s">
        <v>367</v>
      </c>
      <c r="G3" s="20" t="s">
        <v>368</v>
      </c>
      <c r="H3" s="20" t="s">
        <v>369</v>
      </c>
      <c r="I3" s="29" t="s">
        <v>370</v>
      </c>
      <c r="J3" s="30" t="s">
        <v>371</v>
      </c>
    </row>
    <row r="4" s="11" customFormat="1" ht="26.1" customHeight="1" spans="1:10">
      <c r="A4" s="21" t="s">
        <v>20</v>
      </c>
      <c r="B4" s="21"/>
      <c r="C4" s="20"/>
      <c r="D4" s="22" t="s">
        <v>372</v>
      </c>
      <c r="E4" s="20"/>
      <c r="F4" s="20"/>
      <c r="G4" s="21"/>
      <c r="H4" s="20"/>
      <c r="I4" s="29"/>
      <c r="J4" s="30"/>
    </row>
    <row r="5" s="12" customFormat="1" ht="27" customHeight="1" spans="1:9">
      <c r="A5" s="23">
        <v>1</v>
      </c>
      <c r="B5" s="24" t="s">
        <v>373</v>
      </c>
      <c r="C5" s="24" t="s">
        <v>157</v>
      </c>
      <c r="D5" s="25" t="s">
        <v>374</v>
      </c>
      <c r="E5" s="26">
        <v>6</v>
      </c>
      <c r="F5" s="24" t="s">
        <v>375</v>
      </c>
      <c r="G5" s="27" t="s">
        <v>376</v>
      </c>
      <c r="H5" s="24" t="s">
        <v>377</v>
      </c>
      <c r="I5" s="31" t="s">
        <v>378</v>
      </c>
    </row>
    <row r="6" s="12" customFormat="1" ht="26" customHeight="1" spans="1:9">
      <c r="A6" s="23">
        <f t="shared" ref="A6:A13" si="0">A5+1</f>
        <v>2</v>
      </c>
      <c r="B6" s="24" t="s">
        <v>373</v>
      </c>
      <c r="C6" s="24" t="s">
        <v>157</v>
      </c>
      <c r="D6" s="25" t="s">
        <v>379</v>
      </c>
      <c r="E6" s="26">
        <v>17</v>
      </c>
      <c r="F6" s="24" t="s">
        <v>375</v>
      </c>
      <c r="G6" s="24" t="s">
        <v>380</v>
      </c>
      <c r="H6" s="24" t="s">
        <v>381</v>
      </c>
      <c r="I6" s="31" t="s">
        <v>378</v>
      </c>
    </row>
    <row r="7" s="12" customFormat="1" ht="26" customHeight="1" spans="1:9">
      <c r="A7" s="23">
        <f t="shared" si="0"/>
        <v>3</v>
      </c>
      <c r="B7" s="24" t="s">
        <v>373</v>
      </c>
      <c r="C7" s="24" t="s">
        <v>157</v>
      </c>
      <c r="D7" s="25" t="s">
        <v>382</v>
      </c>
      <c r="E7" s="26">
        <v>1.792</v>
      </c>
      <c r="F7" s="24" t="s">
        <v>375</v>
      </c>
      <c r="G7" s="24" t="s">
        <v>383</v>
      </c>
      <c r="H7" s="24" t="s">
        <v>381</v>
      </c>
      <c r="I7" s="31" t="s">
        <v>384</v>
      </c>
    </row>
    <row r="8" s="12" customFormat="1" ht="28" customHeight="1" spans="1:9">
      <c r="A8" s="23">
        <f t="shared" si="0"/>
        <v>4</v>
      </c>
      <c r="B8" s="24" t="s">
        <v>373</v>
      </c>
      <c r="C8" s="24" t="s">
        <v>157</v>
      </c>
      <c r="D8" s="25" t="s">
        <v>385</v>
      </c>
      <c r="E8" s="26">
        <v>3</v>
      </c>
      <c r="F8" s="24" t="s">
        <v>386</v>
      </c>
      <c r="G8" s="24" t="s">
        <v>383</v>
      </c>
      <c r="H8" s="24" t="s">
        <v>381</v>
      </c>
      <c r="I8" s="31" t="s">
        <v>387</v>
      </c>
    </row>
    <row r="9" s="12" customFormat="1" ht="26" customHeight="1" spans="1:10">
      <c r="A9" s="23">
        <f t="shared" si="0"/>
        <v>5</v>
      </c>
      <c r="B9" s="24" t="s">
        <v>373</v>
      </c>
      <c r="C9" s="24" t="s">
        <v>23</v>
      </c>
      <c r="D9" s="25" t="s">
        <v>388</v>
      </c>
      <c r="E9" s="26">
        <v>15</v>
      </c>
      <c r="F9" s="24" t="s">
        <v>386</v>
      </c>
      <c r="G9" s="24" t="s">
        <v>383</v>
      </c>
      <c r="H9" s="24" t="s">
        <v>381</v>
      </c>
      <c r="I9" s="31" t="s">
        <v>387</v>
      </c>
      <c r="J9" s="32" t="s">
        <v>389</v>
      </c>
    </row>
    <row r="10" s="12" customFormat="1" ht="26" customHeight="1" spans="1:9">
      <c r="A10" s="23">
        <f t="shared" si="0"/>
        <v>6</v>
      </c>
      <c r="B10" s="24" t="s">
        <v>390</v>
      </c>
      <c r="C10" s="24" t="s">
        <v>39</v>
      </c>
      <c r="D10" s="25" t="s">
        <v>391</v>
      </c>
      <c r="E10" s="26">
        <v>6.6</v>
      </c>
      <c r="F10" s="24" t="s">
        <v>392</v>
      </c>
      <c r="G10" s="24" t="s">
        <v>393</v>
      </c>
      <c r="H10" s="24" t="s">
        <v>377</v>
      </c>
      <c r="I10" s="31" t="s">
        <v>394</v>
      </c>
    </row>
    <row r="11" s="12" customFormat="1" ht="26" customHeight="1" spans="1:9">
      <c r="A11" s="23">
        <f t="shared" si="0"/>
        <v>7</v>
      </c>
      <c r="B11" s="24" t="s">
        <v>203</v>
      </c>
      <c r="C11" s="24" t="s">
        <v>157</v>
      </c>
      <c r="D11" s="25" t="s">
        <v>395</v>
      </c>
      <c r="E11" s="26">
        <v>19</v>
      </c>
      <c r="F11" s="24" t="s">
        <v>375</v>
      </c>
      <c r="G11" s="24" t="s">
        <v>396</v>
      </c>
      <c r="H11" s="24" t="s">
        <v>381</v>
      </c>
      <c r="I11" s="31" t="s">
        <v>378</v>
      </c>
    </row>
    <row r="12" ht="26" customHeight="1" spans="1:9">
      <c r="A12" s="23">
        <f t="shared" si="0"/>
        <v>8</v>
      </c>
      <c r="B12" s="24" t="s">
        <v>203</v>
      </c>
      <c r="C12" s="24" t="s">
        <v>46</v>
      </c>
      <c r="D12" s="25" t="s">
        <v>397</v>
      </c>
      <c r="E12" s="23">
        <v>6.9</v>
      </c>
      <c r="F12" s="24" t="s">
        <v>386</v>
      </c>
      <c r="G12" s="24" t="s">
        <v>383</v>
      </c>
      <c r="H12" s="24" t="s">
        <v>381</v>
      </c>
      <c r="I12" s="31" t="s">
        <v>387</v>
      </c>
    </row>
    <row r="13" ht="26" customHeight="1" spans="1:9">
      <c r="A13" s="23">
        <f t="shared" si="0"/>
        <v>9</v>
      </c>
      <c r="B13" s="24" t="s">
        <v>203</v>
      </c>
      <c r="C13" s="24" t="s">
        <v>48</v>
      </c>
      <c r="D13" s="25" t="s">
        <v>398</v>
      </c>
      <c r="E13" s="23">
        <v>14.7</v>
      </c>
      <c r="F13" s="24" t="s">
        <v>386</v>
      </c>
      <c r="G13" s="24" t="s">
        <v>383</v>
      </c>
      <c r="H13" s="24" t="s">
        <v>381</v>
      </c>
      <c r="I13" s="31" t="s">
        <v>384</v>
      </c>
    </row>
    <row r="14" ht="26" customHeight="1" spans="1:9">
      <c r="A14" s="23"/>
      <c r="B14" s="24"/>
      <c r="C14" s="24"/>
      <c r="D14" s="25" t="s">
        <v>399</v>
      </c>
      <c r="E14" s="23">
        <v>10.3</v>
      </c>
      <c r="F14" s="24" t="s">
        <v>386</v>
      </c>
      <c r="G14" s="24" t="s">
        <v>400</v>
      </c>
      <c r="H14" s="24" t="s">
        <v>381</v>
      </c>
      <c r="I14" s="31" t="s">
        <v>384</v>
      </c>
    </row>
    <row r="15" ht="26" customHeight="1" spans="1:9">
      <c r="A15" s="23"/>
      <c r="B15" s="24"/>
      <c r="C15" s="24"/>
      <c r="D15" s="25" t="s">
        <v>401</v>
      </c>
      <c r="E15" s="23">
        <v>18</v>
      </c>
      <c r="F15" s="24" t="s">
        <v>386</v>
      </c>
      <c r="G15" s="23" t="s">
        <v>389</v>
      </c>
      <c r="H15" s="23" t="s">
        <v>377</v>
      </c>
      <c r="I15" s="31" t="s">
        <v>383</v>
      </c>
    </row>
    <row r="16" s="12" customFormat="1" ht="26" customHeight="1" spans="1:9">
      <c r="A16" s="23">
        <f>A13+1</f>
        <v>10</v>
      </c>
      <c r="B16" s="24" t="s">
        <v>203</v>
      </c>
      <c r="C16" s="24" t="s">
        <v>50</v>
      </c>
      <c r="D16" s="25" t="s">
        <v>402</v>
      </c>
      <c r="E16" s="26">
        <v>2.5</v>
      </c>
      <c r="F16" s="24" t="s">
        <v>386</v>
      </c>
      <c r="G16" s="23" t="s">
        <v>383</v>
      </c>
      <c r="H16" s="24" t="s">
        <v>381</v>
      </c>
      <c r="I16" s="31" t="s">
        <v>387</v>
      </c>
    </row>
    <row r="17" s="12" customFormat="1" ht="26" customHeight="1" spans="1:9">
      <c r="A17" s="23">
        <f t="shared" ref="A17:A59" si="1">A16+1</f>
        <v>11</v>
      </c>
      <c r="B17" s="24" t="s">
        <v>203</v>
      </c>
      <c r="C17" s="24" t="s">
        <v>50</v>
      </c>
      <c r="D17" s="25" t="s">
        <v>403</v>
      </c>
      <c r="E17" s="26">
        <v>3</v>
      </c>
      <c r="F17" s="24" t="s">
        <v>386</v>
      </c>
      <c r="G17" s="23" t="s">
        <v>383</v>
      </c>
      <c r="H17" s="24" t="s">
        <v>381</v>
      </c>
      <c r="I17" s="31" t="s">
        <v>384</v>
      </c>
    </row>
    <row r="18" s="12" customFormat="1" ht="26" customHeight="1" spans="1:9">
      <c r="A18" s="23">
        <f t="shared" si="1"/>
        <v>12</v>
      </c>
      <c r="B18" s="24" t="s">
        <v>203</v>
      </c>
      <c r="C18" s="24" t="s">
        <v>50</v>
      </c>
      <c r="D18" s="25" t="s">
        <v>404</v>
      </c>
      <c r="E18" s="26">
        <v>6</v>
      </c>
      <c r="F18" s="24" t="s">
        <v>386</v>
      </c>
      <c r="G18" s="23" t="s">
        <v>383</v>
      </c>
      <c r="H18" s="24" t="s">
        <v>381</v>
      </c>
      <c r="I18" s="31" t="s">
        <v>387</v>
      </c>
    </row>
    <row r="19" s="12" customFormat="1" ht="20" customHeight="1" spans="1:9">
      <c r="A19" s="23">
        <f t="shared" si="1"/>
        <v>13</v>
      </c>
      <c r="B19" s="24" t="s">
        <v>203</v>
      </c>
      <c r="C19" s="24" t="s">
        <v>51</v>
      </c>
      <c r="D19" s="25" t="s">
        <v>405</v>
      </c>
      <c r="E19" s="26">
        <v>8</v>
      </c>
      <c r="F19" s="24" t="s">
        <v>375</v>
      </c>
      <c r="G19" s="24" t="s">
        <v>396</v>
      </c>
      <c r="H19" s="24" t="s">
        <v>381</v>
      </c>
      <c r="I19" s="31" t="s">
        <v>378</v>
      </c>
    </row>
    <row r="20" s="12" customFormat="1" ht="24" customHeight="1" spans="1:9">
      <c r="A20" s="23">
        <f t="shared" si="1"/>
        <v>14</v>
      </c>
      <c r="B20" s="24" t="s">
        <v>203</v>
      </c>
      <c r="C20" s="24" t="s">
        <v>51</v>
      </c>
      <c r="D20" s="25" t="s">
        <v>406</v>
      </c>
      <c r="E20" s="26">
        <v>4</v>
      </c>
      <c r="F20" s="24" t="s">
        <v>375</v>
      </c>
      <c r="G20" s="24" t="s">
        <v>383</v>
      </c>
      <c r="H20" s="24" t="s">
        <v>381</v>
      </c>
      <c r="I20" s="31" t="s">
        <v>378</v>
      </c>
    </row>
    <row r="21" s="12" customFormat="1" ht="28" customHeight="1" spans="1:9">
      <c r="A21" s="23">
        <f t="shared" si="1"/>
        <v>15</v>
      </c>
      <c r="B21" s="24" t="s">
        <v>203</v>
      </c>
      <c r="C21" s="24" t="s">
        <v>51</v>
      </c>
      <c r="D21" s="25" t="s">
        <v>407</v>
      </c>
      <c r="E21" s="26">
        <v>4.2</v>
      </c>
      <c r="F21" s="24" t="s">
        <v>386</v>
      </c>
      <c r="G21" s="24" t="s">
        <v>393</v>
      </c>
      <c r="H21" s="24" t="s">
        <v>377</v>
      </c>
      <c r="I21" s="31" t="s">
        <v>387</v>
      </c>
    </row>
    <row r="22" ht="28" customHeight="1" spans="1:9">
      <c r="A22" s="23">
        <f t="shared" si="1"/>
        <v>16</v>
      </c>
      <c r="B22" s="24" t="s">
        <v>203</v>
      </c>
      <c r="C22" s="24" t="s">
        <v>51</v>
      </c>
      <c r="D22" s="25" t="s">
        <v>408</v>
      </c>
      <c r="E22" s="23">
        <v>1.7</v>
      </c>
      <c r="F22" s="24" t="s">
        <v>386</v>
      </c>
      <c r="G22" s="23" t="s">
        <v>383</v>
      </c>
      <c r="H22" s="24" t="s">
        <v>381</v>
      </c>
      <c r="I22" s="31" t="s">
        <v>383</v>
      </c>
    </row>
    <row r="23" s="12" customFormat="1" ht="28" customHeight="1" spans="1:10">
      <c r="A23" s="23">
        <f t="shared" si="1"/>
        <v>17</v>
      </c>
      <c r="B23" s="24" t="s">
        <v>203</v>
      </c>
      <c r="C23" s="24" t="s">
        <v>52</v>
      </c>
      <c r="D23" s="25" t="s">
        <v>409</v>
      </c>
      <c r="E23" s="26">
        <v>2.2</v>
      </c>
      <c r="F23" s="24" t="s">
        <v>386</v>
      </c>
      <c r="G23" s="23" t="s">
        <v>383</v>
      </c>
      <c r="H23" s="24" t="s">
        <v>381</v>
      </c>
      <c r="I23" s="31" t="s">
        <v>387</v>
      </c>
      <c r="J23" s="32" t="s">
        <v>389</v>
      </c>
    </row>
    <row r="24" s="12" customFormat="1" ht="26" customHeight="1" spans="1:9">
      <c r="A24" s="23">
        <f t="shared" si="1"/>
        <v>18</v>
      </c>
      <c r="B24" s="24" t="s">
        <v>203</v>
      </c>
      <c r="C24" s="24" t="s">
        <v>53</v>
      </c>
      <c r="D24" s="25" t="s">
        <v>410</v>
      </c>
      <c r="E24" s="26">
        <v>2</v>
      </c>
      <c r="F24" s="24" t="s">
        <v>386</v>
      </c>
      <c r="G24" s="24" t="s">
        <v>411</v>
      </c>
      <c r="H24" s="24" t="s">
        <v>377</v>
      </c>
      <c r="I24" s="31" t="s">
        <v>387</v>
      </c>
    </row>
    <row r="25" s="12" customFormat="1" ht="28" customHeight="1" spans="1:9">
      <c r="A25" s="23">
        <f t="shared" si="1"/>
        <v>19</v>
      </c>
      <c r="B25" s="24" t="s">
        <v>203</v>
      </c>
      <c r="C25" s="24" t="s">
        <v>53</v>
      </c>
      <c r="D25" s="25" t="s">
        <v>412</v>
      </c>
      <c r="E25" s="26">
        <v>4.74</v>
      </c>
      <c r="F25" s="24" t="s">
        <v>386</v>
      </c>
      <c r="G25" s="28" t="s">
        <v>383</v>
      </c>
      <c r="H25" s="24" t="s">
        <v>381</v>
      </c>
      <c r="I25" s="31" t="s">
        <v>384</v>
      </c>
    </row>
    <row r="26" s="12" customFormat="1" ht="24" customHeight="1" spans="1:9">
      <c r="A26" s="23">
        <f t="shared" si="1"/>
        <v>20</v>
      </c>
      <c r="B26" s="24" t="s">
        <v>203</v>
      </c>
      <c r="C26" s="24" t="s">
        <v>54</v>
      </c>
      <c r="D26" s="25" t="s">
        <v>413</v>
      </c>
      <c r="E26" s="26">
        <v>15.28</v>
      </c>
      <c r="F26" s="24" t="s">
        <v>375</v>
      </c>
      <c r="G26" s="24" t="s">
        <v>396</v>
      </c>
      <c r="H26" s="24" t="s">
        <v>377</v>
      </c>
      <c r="I26" s="31">
        <v>4000</v>
      </c>
    </row>
    <row r="27" s="12" customFormat="1" ht="24" customHeight="1" spans="1:9">
      <c r="A27" s="23">
        <f t="shared" si="1"/>
        <v>21</v>
      </c>
      <c r="B27" s="24" t="s">
        <v>203</v>
      </c>
      <c r="C27" s="24" t="s">
        <v>54</v>
      </c>
      <c r="D27" s="25" t="s">
        <v>414</v>
      </c>
      <c r="E27" s="26">
        <v>7.2</v>
      </c>
      <c r="F27" s="24" t="s">
        <v>386</v>
      </c>
      <c r="G27" s="28" t="s">
        <v>383</v>
      </c>
      <c r="H27" s="24" t="s">
        <v>381</v>
      </c>
      <c r="I27" s="31" t="s">
        <v>383</v>
      </c>
    </row>
    <row r="28" s="12" customFormat="1" ht="26.1" customHeight="1" spans="1:9">
      <c r="A28" s="23">
        <f t="shared" si="1"/>
        <v>22</v>
      </c>
      <c r="B28" s="24" t="s">
        <v>203</v>
      </c>
      <c r="C28" s="24" t="s">
        <v>57</v>
      </c>
      <c r="D28" s="25" t="s">
        <v>415</v>
      </c>
      <c r="E28" s="26">
        <v>5.8</v>
      </c>
      <c r="F28" s="24" t="s">
        <v>386</v>
      </c>
      <c r="G28" s="24" t="s">
        <v>416</v>
      </c>
      <c r="H28" s="24" t="s">
        <v>377</v>
      </c>
      <c r="I28" s="31" t="s">
        <v>387</v>
      </c>
    </row>
    <row r="29" ht="22" customHeight="1" spans="1:9">
      <c r="A29" s="23">
        <f t="shared" si="1"/>
        <v>23</v>
      </c>
      <c r="B29" s="24" t="s">
        <v>203</v>
      </c>
      <c r="C29" s="24" t="s">
        <v>57</v>
      </c>
      <c r="D29" s="25" t="s">
        <v>417</v>
      </c>
      <c r="E29" s="23">
        <v>2.5</v>
      </c>
      <c r="F29" s="24" t="s">
        <v>375</v>
      </c>
      <c r="G29" s="24" t="s">
        <v>418</v>
      </c>
      <c r="H29" s="24" t="s">
        <v>377</v>
      </c>
      <c r="I29" s="31" t="s">
        <v>179</v>
      </c>
    </row>
    <row r="30" ht="27" customHeight="1" spans="1:9">
      <c r="A30" s="23">
        <f t="shared" si="1"/>
        <v>24</v>
      </c>
      <c r="B30" s="24" t="s">
        <v>252</v>
      </c>
      <c r="C30" s="24" t="s">
        <v>157</v>
      </c>
      <c r="D30" s="25" t="s">
        <v>419</v>
      </c>
      <c r="E30" s="26">
        <v>1.16</v>
      </c>
      <c r="F30" s="24" t="s">
        <v>386</v>
      </c>
      <c r="G30" s="24" t="s">
        <v>400</v>
      </c>
      <c r="H30" s="24" t="s">
        <v>381</v>
      </c>
      <c r="I30" s="31" t="s">
        <v>383</v>
      </c>
    </row>
    <row r="31" ht="27" customHeight="1" spans="1:9">
      <c r="A31" s="23">
        <f t="shared" si="1"/>
        <v>25</v>
      </c>
      <c r="B31" s="24" t="s">
        <v>252</v>
      </c>
      <c r="C31" s="24" t="s">
        <v>157</v>
      </c>
      <c r="D31" s="25" t="s">
        <v>420</v>
      </c>
      <c r="E31" s="26">
        <v>7</v>
      </c>
      <c r="F31" s="24" t="s">
        <v>421</v>
      </c>
      <c r="G31" s="24" t="s">
        <v>393</v>
      </c>
      <c r="H31" s="23" t="s">
        <v>377</v>
      </c>
      <c r="I31" s="31" t="s">
        <v>422</v>
      </c>
    </row>
    <row r="32" ht="27" customHeight="1" spans="1:9">
      <c r="A32" s="23">
        <f t="shared" si="1"/>
        <v>26</v>
      </c>
      <c r="B32" s="24" t="s">
        <v>252</v>
      </c>
      <c r="C32" s="24" t="s">
        <v>63</v>
      </c>
      <c r="D32" s="25" t="s">
        <v>423</v>
      </c>
      <c r="E32" s="26">
        <v>16</v>
      </c>
      <c r="F32" s="24" t="s">
        <v>386</v>
      </c>
      <c r="G32" s="23" t="s">
        <v>424</v>
      </c>
      <c r="H32" s="24" t="s">
        <v>381</v>
      </c>
      <c r="I32" s="31" t="s">
        <v>387</v>
      </c>
    </row>
    <row r="33" ht="27" customHeight="1" spans="1:9">
      <c r="A33" s="23">
        <f t="shared" si="1"/>
        <v>27</v>
      </c>
      <c r="B33" s="24" t="s">
        <v>252</v>
      </c>
      <c r="C33" s="24" t="s">
        <v>64</v>
      </c>
      <c r="D33" s="25" t="s">
        <v>425</v>
      </c>
      <c r="E33" s="26">
        <v>9.1</v>
      </c>
      <c r="F33" s="24" t="s">
        <v>386</v>
      </c>
      <c r="G33" s="23" t="s">
        <v>389</v>
      </c>
      <c r="H33" s="23" t="s">
        <v>377</v>
      </c>
      <c r="I33" s="31" t="s">
        <v>384</v>
      </c>
    </row>
    <row r="34" ht="27" customHeight="1" spans="1:9">
      <c r="A34" s="23">
        <f t="shared" si="1"/>
        <v>28</v>
      </c>
      <c r="B34" s="24" t="s">
        <v>252</v>
      </c>
      <c r="C34" s="24" t="s">
        <v>64</v>
      </c>
      <c r="D34" s="25" t="s">
        <v>426</v>
      </c>
      <c r="E34" s="26">
        <v>2.5</v>
      </c>
      <c r="F34" s="24" t="s">
        <v>421</v>
      </c>
      <c r="G34" s="23" t="s">
        <v>389</v>
      </c>
      <c r="H34" s="23" t="s">
        <v>377</v>
      </c>
      <c r="I34" s="31" t="s">
        <v>422</v>
      </c>
    </row>
    <row r="35" ht="24" customHeight="1" spans="1:9">
      <c r="A35" s="23">
        <f t="shared" si="1"/>
        <v>29</v>
      </c>
      <c r="B35" s="24" t="s">
        <v>252</v>
      </c>
      <c r="C35" s="24" t="s">
        <v>67</v>
      </c>
      <c r="D35" s="25" t="s">
        <v>427</v>
      </c>
      <c r="E35" s="26">
        <v>5.75</v>
      </c>
      <c r="F35" s="24" t="s">
        <v>375</v>
      </c>
      <c r="G35" s="23" t="s">
        <v>418</v>
      </c>
      <c r="H35" s="24" t="s">
        <v>377</v>
      </c>
      <c r="I35" s="31">
        <v>3000</v>
      </c>
    </row>
    <row r="36" ht="28" customHeight="1" spans="1:9">
      <c r="A36" s="23">
        <f t="shared" si="1"/>
        <v>30</v>
      </c>
      <c r="B36" s="24" t="s">
        <v>252</v>
      </c>
      <c r="C36" s="24" t="s">
        <v>67</v>
      </c>
      <c r="D36" s="25" t="s">
        <v>428</v>
      </c>
      <c r="E36" s="26">
        <v>8</v>
      </c>
      <c r="F36" s="24" t="s">
        <v>386</v>
      </c>
      <c r="G36" s="23" t="s">
        <v>383</v>
      </c>
      <c r="H36" s="24" t="s">
        <v>381</v>
      </c>
      <c r="I36" s="31" t="s">
        <v>387</v>
      </c>
    </row>
    <row r="37" ht="28" customHeight="1" spans="1:9">
      <c r="A37" s="23">
        <f t="shared" si="1"/>
        <v>31</v>
      </c>
      <c r="B37" s="24" t="s">
        <v>260</v>
      </c>
      <c r="C37" s="24" t="s">
        <v>157</v>
      </c>
      <c r="D37" s="25" t="s">
        <v>429</v>
      </c>
      <c r="E37" s="23">
        <v>10.2</v>
      </c>
      <c r="F37" s="24" t="s">
        <v>430</v>
      </c>
      <c r="G37" s="24" t="s">
        <v>383</v>
      </c>
      <c r="H37" s="24" t="s">
        <v>381</v>
      </c>
      <c r="I37" s="31" t="s">
        <v>383</v>
      </c>
    </row>
    <row r="38" ht="28" customHeight="1" spans="1:9">
      <c r="A38" s="23">
        <f t="shared" si="1"/>
        <v>32</v>
      </c>
      <c r="B38" s="24" t="s">
        <v>260</v>
      </c>
      <c r="C38" s="24" t="s">
        <v>79</v>
      </c>
      <c r="D38" s="25" t="s">
        <v>431</v>
      </c>
      <c r="E38" s="26">
        <v>2.8</v>
      </c>
      <c r="F38" s="24" t="s">
        <v>386</v>
      </c>
      <c r="G38" s="24" t="s">
        <v>383</v>
      </c>
      <c r="H38" s="24" t="s">
        <v>381</v>
      </c>
      <c r="I38" s="31" t="s">
        <v>387</v>
      </c>
    </row>
    <row r="39" ht="22" customHeight="1" spans="1:9">
      <c r="A39" s="23">
        <f t="shared" si="1"/>
        <v>33</v>
      </c>
      <c r="B39" s="24" t="s">
        <v>260</v>
      </c>
      <c r="C39" s="24" t="s">
        <v>80</v>
      </c>
      <c r="D39" s="25" t="s">
        <v>432</v>
      </c>
      <c r="E39" s="26">
        <v>8.57</v>
      </c>
      <c r="F39" s="24" t="s">
        <v>375</v>
      </c>
      <c r="G39" s="23" t="s">
        <v>383</v>
      </c>
      <c r="H39" s="24" t="s">
        <v>381</v>
      </c>
      <c r="I39" s="31" t="s">
        <v>433</v>
      </c>
    </row>
    <row r="40" ht="26" customHeight="1" spans="1:9">
      <c r="A40" s="23">
        <f t="shared" si="1"/>
        <v>34</v>
      </c>
      <c r="B40" s="24" t="s">
        <v>260</v>
      </c>
      <c r="C40" s="24" t="s">
        <v>81</v>
      </c>
      <c r="D40" s="25" t="s">
        <v>434</v>
      </c>
      <c r="E40" s="26">
        <v>18.5</v>
      </c>
      <c r="F40" s="24" t="s">
        <v>386</v>
      </c>
      <c r="G40" s="24" t="s">
        <v>435</v>
      </c>
      <c r="H40" s="24" t="s">
        <v>377</v>
      </c>
      <c r="I40" s="31" t="s">
        <v>387</v>
      </c>
    </row>
    <row r="41" ht="26" customHeight="1" spans="1:9">
      <c r="A41" s="23">
        <f t="shared" si="1"/>
        <v>35</v>
      </c>
      <c r="B41" s="24" t="s">
        <v>296</v>
      </c>
      <c r="C41" s="24" t="s">
        <v>157</v>
      </c>
      <c r="D41" s="25" t="s">
        <v>436</v>
      </c>
      <c r="E41" s="26">
        <v>6</v>
      </c>
      <c r="F41" s="24" t="s">
        <v>375</v>
      </c>
      <c r="G41" s="23" t="s">
        <v>389</v>
      </c>
      <c r="H41" s="23" t="s">
        <v>377</v>
      </c>
      <c r="I41" s="31" t="s">
        <v>378</v>
      </c>
    </row>
    <row r="42" ht="26" customHeight="1" spans="1:9">
      <c r="A42" s="23">
        <f t="shared" si="1"/>
        <v>36</v>
      </c>
      <c r="B42" s="24" t="s">
        <v>296</v>
      </c>
      <c r="C42" s="24" t="s">
        <v>157</v>
      </c>
      <c r="D42" s="25" t="s">
        <v>437</v>
      </c>
      <c r="E42" s="26">
        <v>3.4</v>
      </c>
      <c r="F42" s="24" t="s">
        <v>386</v>
      </c>
      <c r="G42" s="23" t="s">
        <v>393</v>
      </c>
      <c r="H42" s="23" t="s">
        <v>377</v>
      </c>
      <c r="I42" s="31" t="s">
        <v>383</v>
      </c>
    </row>
    <row r="43" ht="26" customHeight="1" spans="1:9">
      <c r="A43" s="23">
        <f t="shared" si="1"/>
        <v>37</v>
      </c>
      <c r="B43" s="24" t="s">
        <v>296</v>
      </c>
      <c r="C43" s="24" t="s">
        <v>157</v>
      </c>
      <c r="D43" s="25" t="s">
        <v>438</v>
      </c>
      <c r="E43" s="26">
        <v>7</v>
      </c>
      <c r="F43" s="24" t="s">
        <v>386</v>
      </c>
      <c r="G43" s="23" t="s">
        <v>393</v>
      </c>
      <c r="H43" s="23" t="s">
        <v>377</v>
      </c>
      <c r="I43" s="31" t="s">
        <v>387</v>
      </c>
    </row>
    <row r="44" ht="26" customHeight="1" spans="1:9">
      <c r="A44" s="23">
        <f t="shared" si="1"/>
        <v>38</v>
      </c>
      <c r="B44" s="24" t="s">
        <v>296</v>
      </c>
      <c r="C44" s="24" t="s">
        <v>109</v>
      </c>
      <c r="D44" s="25" t="s">
        <v>439</v>
      </c>
      <c r="E44" s="26">
        <v>3</v>
      </c>
      <c r="F44" s="24" t="s">
        <v>375</v>
      </c>
      <c r="G44" s="23" t="s">
        <v>383</v>
      </c>
      <c r="H44" s="24" t="s">
        <v>381</v>
      </c>
      <c r="I44" s="31" t="s">
        <v>433</v>
      </c>
    </row>
    <row r="45" ht="24" customHeight="1" spans="1:9">
      <c r="A45" s="23">
        <f t="shared" si="1"/>
        <v>39</v>
      </c>
      <c r="B45" s="24" t="s">
        <v>296</v>
      </c>
      <c r="C45" s="24" t="s">
        <v>109</v>
      </c>
      <c r="D45" s="25" t="s">
        <v>440</v>
      </c>
      <c r="E45" s="26">
        <v>13</v>
      </c>
      <c r="F45" s="24" t="s">
        <v>375</v>
      </c>
      <c r="G45" s="23" t="s">
        <v>383</v>
      </c>
      <c r="H45" s="24" t="s">
        <v>381</v>
      </c>
      <c r="I45" s="31" t="s">
        <v>433</v>
      </c>
    </row>
    <row r="46" ht="28" customHeight="1" spans="1:9">
      <c r="A46" s="23">
        <f t="shared" si="1"/>
        <v>40</v>
      </c>
      <c r="B46" s="24" t="s">
        <v>296</v>
      </c>
      <c r="C46" s="24" t="s">
        <v>109</v>
      </c>
      <c r="D46" s="25" t="s">
        <v>441</v>
      </c>
      <c r="E46" s="26">
        <v>2.51</v>
      </c>
      <c r="F46" s="24" t="s">
        <v>386</v>
      </c>
      <c r="G46" s="23" t="s">
        <v>383</v>
      </c>
      <c r="H46" s="24" t="s">
        <v>381</v>
      </c>
      <c r="I46" s="31" t="s">
        <v>384</v>
      </c>
    </row>
    <row r="47" ht="28" customHeight="1" spans="1:9">
      <c r="A47" s="23">
        <f t="shared" si="1"/>
        <v>41</v>
      </c>
      <c r="B47" s="24" t="s">
        <v>296</v>
      </c>
      <c r="C47" s="24" t="s">
        <v>110</v>
      </c>
      <c r="D47" s="25" t="s">
        <v>442</v>
      </c>
      <c r="E47" s="26">
        <v>7</v>
      </c>
      <c r="F47" s="24" t="s">
        <v>375</v>
      </c>
      <c r="G47" s="24" t="s">
        <v>383</v>
      </c>
      <c r="H47" s="24" t="s">
        <v>381</v>
      </c>
      <c r="I47" s="31" t="s">
        <v>433</v>
      </c>
    </row>
    <row r="48" ht="26" customHeight="1" spans="1:9">
      <c r="A48" s="23">
        <f t="shared" si="1"/>
        <v>42</v>
      </c>
      <c r="B48" s="24" t="s">
        <v>296</v>
      </c>
      <c r="C48" s="24" t="s">
        <v>111</v>
      </c>
      <c r="D48" s="25" t="s">
        <v>443</v>
      </c>
      <c r="E48" s="26">
        <v>10.5</v>
      </c>
      <c r="F48" s="24" t="s">
        <v>444</v>
      </c>
      <c r="G48" s="23" t="s">
        <v>383</v>
      </c>
      <c r="H48" s="24" t="s">
        <v>381</v>
      </c>
      <c r="I48" s="31" t="s">
        <v>384</v>
      </c>
    </row>
    <row r="49" ht="26" customHeight="1" spans="1:9">
      <c r="A49" s="23">
        <f t="shared" si="1"/>
        <v>43</v>
      </c>
      <c r="B49" s="24" t="s">
        <v>296</v>
      </c>
      <c r="C49" s="24" t="s">
        <v>111</v>
      </c>
      <c r="D49" s="25" t="s">
        <v>445</v>
      </c>
      <c r="E49" s="26">
        <v>1.1</v>
      </c>
      <c r="F49" s="24" t="s">
        <v>386</v>
      </c>
      <c r="G49" s="24" t="s">
        <v>383</v>
      </c>
      <c r="H49" s="24" t="s">
        <v>381</v>
      </c>
      <c r="I49" s="31" t="s">
        <v>387</v>
      </c>
    </row>
    <row r="50" ht="26" customHeight="1" spans="1:9">
      <c r="A50" s="23">
        <f t="shared" si="1"/>
        <v>44</v>
      </c>
      <c r="B50" s="24" t="s">
        <v>296</v>
      </c>
      <c r="C50" s="24" t="s">
        <v>111</v>
      </c>
      <c r="D50" s="25" t="s">
        <v>446</v>
      </c>
      <c r="E50" s="26">
        <v>1</v>
      </c>
      <c r="F50" s="24" t="s">
        <v>386</v>
      </c>
      <c r="G50" s="23" t="s">
        <v>389</v>
      </c>
      <c r="H50" s="24" t="s">
        <v>377</v>
      </c>
      <c r="I50" s="31" t="s">
        <v>387</v>
      </c>
    </row>
    <row r="51" ht="26" customHeight="1" spans="1:9">
      <c r="A51" s="23">
        <f t="shared" si="1"/>
        <v>45</v>
      </c>
      <c r="B51" s="24" t="s">
        <v>296</v>
      </c>
      <c r="C51" s="24" t="s">
        <v>111</v>
      </c>
      <c r="D51" s="25" t="s">
        <v>447</v>
      </c>
      <c r="E51" s="26">
        <v>5</v>
      </c>
      <c r="F51" s="24" t="s">
        <v>386</v>
      </c>
      <c r="G51" s="23" t="s">
        <v>389</v>
      </c>
      <c r="H51" s="24" t="s">
        <v>377</v>
      </c>
      <c r="I51" s="31" t="s">
        <v>384</v>
      </c>
    </row>
    <row r="52" ht="26" customHeight="1" spans="1:9">
      <c r="A52" s="23">
        <f t="shared" si="1"/>
        <v>46</v>
      </c>
      <c r="B52" s="24" t="s">
        <v>296</v>
      </c>
      <c r="C52" s="24" t="s">
        <v>112</v>
      </c>
      <c r="D52" s="25" t="s">
        <v>448</v>
      </c>
      <c r="E52" s="26">
        <v>6.3</v>
      </c>
      <c r="F52" s="24" t="s">
        <v>375</v>
      </c>
      <c r="G52" s="23" t="s">
        <v>389</v>
      </c>
      <c r="H52" s="23" t="s">
        <v>377</v>
      </c>
      <c r="I52" s="31" t="s">
        <v>433</v>
      </c>
    </row>
    <row r="53" ht="26" customHeight="1" spans="1:9">
      <c r="A53" s="23">
        <f t="shared" si="1"/>
        <v>47</v>
      </c>
      <c r="B53" s="24" t="s">
        <v>449</v>
      </c>
      <c r="C53" s="24" t="s">
        <v>157</v>
      </c>
      <c r="D53" s="25" t="s">
        <v>450</v>
      </c>
      <c r="E53" s="26">
        <v>1.61</v>
      </c>
      <c r="F53" s="24" t="s">
        <v>421</v>
      </c>
      <c r="G53" s="23" t="s">
        <v>389</v>
      </c>
      <c r="H53" s="23" t="s">
        <v>377</v>
      </c>
      <c r="I53" s="31" t="s">
        <v>451</v>
      </c>
    </row>
    <row r="54" ht="20" customHeight="1" spans="1:9">
      <c r="A54" s="23">
        <f t="shared" si="1"/>
        <v>48</v>
      </c>
      <c r="B54" s="24" t="s">
        <v>449</v>
      </c>
      <c r="C54" s="24" t="s">
        <v>116</v>
      </c>
      <c r="D54" s="25" t="s">
        <v>452</v>
      </c>
      <c r="E54" s="26">
        <v>3</v>
      </c>
      <c r="F54" s="24" t="s">
        <v>375</v>
      </c>
      <c r="G54" s="24" t="s">
        <v>396</v>
      </c>
      <c r="H54" s="24" t="s">
        <v>381</v>
      </c>
      <c r="I54" s="31" t="s">
        <v>453</v>
      </c>
    </row>
    <row r="55" ht="26.1" customHeight="1" spans="1:9">
      <c r="A55" s="23">
        <f t="shared" si="1"/>
        <v>49</v>
      </c>
      <c r="B55" s="24" t="s">
        <v>449</v>
      </c>
      <c r="C55" s="24" t="s">
        <v>116</v>
      </c>
      <c r="D55" s="25" t="s">
        <v>454</v>
      </c>
      <c r="E55" s="26">
        <v>7</v>
      </c>
      <c r="F55" s="24" t="s">
        <v>375</v>
      </c>
      <c r="G55" s="24" t="s">
        <v>396</v>
      </c>
      <c r="H55" s="24" t="s">
        <v>381</v>
      </c>
      <c r="I55" s="31" t="s">
        <v>453</v>
      </c>
    </row>
    <row r="56" ht="28" customHeight="1" spans="1:9">
      <c r="A56" s="23">
        <f t="shared" si="1"/>
        <v>50</v>
      </c>
      <c r="B56" s="24" t="s">
        <v>449</v>
      </c>
      <c r="C56" s="24" t="s">
        <v>116</v>
      </c>
      <c r="D56" s="25" t="s">
        <v>455</v>
      </c>
      <c r="E56" s="26">
        <v>5</v>
      </c>
      <c r="F56" s="24" t="s">
        <v>386</v>
      </c>
      <c r="G56" s="24" t="s">
        <v>383</v>
      </c>
      <c r="H56" s="24" t="s">
        <v>381</v>
      </c>
      <c r="I56" s="31" t="s">
        <v>384</v>
      </c>
    </row>
    <row r="57" ht="28" customHeight="1" spans="1:9">
      <c r="A57" s="23">
        <f t="shared" si="1"/>
        <v>51</v>
      </c>
      <c r="B57" s="24" t="s">
        <v>449</v>
      </c>
      <c r="C57" s="24" t="s">
        <v>116</v>
      </c>
      <c r="D57" s="25" t="s">
        <v>456</v>
      </c>
      <c r="E57" s="26">
        <v>4.2</v>
      </c>
      <c r="F57" s="24" t="s">
        <v>386</v>
      </c>
      <c r="G57" s="24" t="s">
        <v>383</v>
      </c>
      <c r="H57" s="24" t="s">
        <v>381</v>
      </c>
      <c r="I57" s="31" t="s">
        <v>387</v>
      </c>
    </row>
    <row r="58" ht="28" customHeight="1" spans="1:9">
      <c r="A58" s="23">
        <f t="shared" si="1"/>
        <v>52</v>
      </c>
      <c r="B58" s="24" t="s">
        <v>449</v>
      </c>
      <c r="C58" s="24" t="s">
        <v>117</v>
      </c>
      <c r="D58" s="25" t="s">
        <v>457</v>
      </c>
      <c r="E58" s="26">
        <v>3</v>
      </c>
      <c r="F58" s="24" t="s">
        <v>386</v>
      </c>
      <c r="G58" s="24" t="s">
        <v>396</v>
      </c>
      <c r="H58" s="24" t="s">
        <v>381</v>
      </c>
      <c r="I58" s="31" t="s">
        <v>387</v>
      </c>
    </row>
    <row r="59" ht="20" customHeight="1" spans="1:9">
      <c r="A59" s="23">
        <f t="shared" si="1"/>
        <v>53</v>
      </c>
      <c r="B59" s="24" t="s">
        <v>449</v>
      </c>
      <c r="C59" s="24" t="s">
        <v>120</v>
      </c>
      <c r="D59" s="25" t="s">
        <v>458</v>
      </c>
      <c r="E59" s="26">
        <v>12.22</v>
      </c>
      <c r="F59" s="24" t="s">
        <v>375</v>
      </c>
      <c r="G59" s="24" t="s">
        <v>396</v>
      </c>
      <c r="H59" s="23" t="s">
        <v>377</v>
      </c>
      <c r="I59" s="31" t="s">
        <v>375</v>
      </c>
    </row>
    <row r="60" ht="26" customHeight="1" spans="1:9">
      <c r="A60" s="23"/>
      <c r="B60" s="23"/>
      <c r="C60" s="23"/>
      <c r="D60" s="25" t="s">
        <v>459</v>
      </c>
      <c r="E60" s="26">
        <v>1</v>
      </c>
      <c r="F60" s="24" t="s">
        <v>460</v>
      </c>
      <c r="G60" s="24" t="s">
        <v>461</v>
      </c>
      <c r="H60" s="24" t="s">
        <v>381</v>
      </c>
      <c r="I60" s="31" t="s">
        <v>462</v>
      </c>
    </row>
    <row r="61" ht="26.1" customHeight="1" spans="1:9">
      <c r="A61" s="23">
        <f>A59+1</f>
        <v>54</v>
      </c>
      <c r="B61" s="24" t="s">
        <v>449</v>
      </c>
      <c r="C61" s="24" t="s">
        <v>120</v>
      </c>
      <c r="D61" s="25" t="s">
        <v>463</v>
      </c>
      <c r="E61" s="26">
        <v>1.75</v>
      </c>
      <c r="F61" s="24" t="s">
        <v>386</v>
      </c>
      <c r="G61" s="24" t="s">
        <v>464</v>
      </c>
      <c r="H61" s="24" t="s">
        <v>381</v>
      </c>
      <c r="I61" s="31" t="s">
        <v>387</v>
      </c>
    </row>
    <row r="62" ht="26.1" customHeight="1" spans="1:9">
      <c r="A62" s="23">
        <f t="shared" ref="A62:A65" si="2">A61+1</f>
        <v>55</v>
      </c>
      <c r="B62" s="24" t="s">
        <v>449</v>
      </c>
      <c r="C62" s="24" t="s">
        <v>119</v>
      </c>
      <c r="D62" s="25" t="s">
        <v>465</v>
      </c>
      <c r="E62" s="26">
        <v>5.9</v>
      </c>
      <c r="F62" s="24" t="s">
        <v>466</v>
      </c>
      <c r="G62" s="23" t="s">
        <v>383</v>
      </c>
      <c r="H62" s="24" t="s">
        <v>381</v>
      </c>
      <c r="I62" s="31" t="s">
        <v>384</v>
      </c>
    </row>
    <row r="63" s="13" customFormat="1" ht="26" customHeight="1" spans="1:9">
      <c r="A63" s="23">
        <f t="shared" si="2"/>
        <v>56</v>
      </c>
      <c r="B63" s="24" t="s">
        <v>449</v>
      </c>
      <c r="C63" s="24" t="s">
        <v>121</v>
      </c>
      <c r="D63" s="25" t="s">
        <v>467</v>
      </c>
      <c r="E63" s="26">
        <v>1.35</v>
      </c>
      <c r="F63" s="24" t="s">
        <v>375</v>
      </c>
      <c r="G63" s="24" t="s">
        <v>468</v>
      </c>
      <c r="H63" s="24" t="s">
        <v>381</v>
      </c>
      <c r="I63" s="31" t="s">
        <v>453</v>
      </c>
    </row>
    <row r="64" ht="26.1" customHeight="1" spans="1:9">
      <c r="A64" s="23">
        <f t="shared" si="2"/>
        <v>57</v>
      </c>
      <c r="B64" s="24" t="s">
        <v>18</v>
      </c>
      <c r="C64" s="24" t="s">
        <v>469</v>
      </c>
      <c r="D64" s="25" t="s">
        <v>470</v>
      </c>
      <c r="E64" s="23">
        <v>5.65</v>
      </c>
      <c r="F64" s="24" t="s">
        <v>375</v>
      </c>
      <c r="G64" s="24" t="s">
        <v>433</v>
      </c>
      <c r="H64" s="24" t="s">
        <v>381</v>
      </c>
      <c r="I64" s="31" t="s">
        <v>179</v>
      </c>
    </row>
    <row r="65" ht="27" customHeight="1" spans="1:9">
      <c r="A65" s="23">
        <f t="shared" si="2"/>
        <v>58</v>
      </c>
      <c r="B65" s="24" t="s">
        <v>18</v>
      </c>
      <c r="C65" s="24" t="s">
        <v>469</v>
      </c>
      <c r="D65" s="25" t="s">
        <v>471</v>
      </c>
      <c r="E65" s="23">
        <v>37</v>
      </c>
      <c r="F65" s="24" t="s">
        <v>472</v>
      </c>
      <c r="G65" s="24" t="s">
        <v>424</v>
      </c>
      <c r="H65" s="24" t="s">
        <v>381</v>
      </c>
      <c r="I65" s="31" t="s">
        <v>383</v>
      </c>
    </row>
    <row r="66" s="14" customFormat="1" ht="26.1" customHeight="1" spans="1:9">
      <c r="A66" s="21" t="s">
        <v>30</v>
      </c>
      <c r="B66" s="21"/>
      <c r="C66" s="21"/>
      <c r="D66" s="22" t="s">
        <v>473</v>
      </c>
      <c r="E66" s="33"/>
      <c r="F66" s="21"/>
      <c r="G66" s="21"/>
      <c r="H66" s="21"/>
      <c r="I66" s="31" t="e">
        <v>#N/A</v>
      </c>
    </row>
    <row r="67" s="12" customFormat="1" ht="26.1" customHeight="1" spans="1:9">
      <c r="A67" s="23">
        <f>A65+1</f>
        <v>59</v>
      </c>
      <c r="B67" s="24" t="s">
        <v>373</v>
      </c>
      <c r="C67" s="24" t="s">
        <v>157</v>
      </c>
      <c r="D67" s="25" t="s">
        <v>474</v>
      </c>
      <c r="E67" s="26">
        <v>61.25</v>
      </c>
      <c r="F67" s="24" t="s">
        <v>386</v>
      </c>
      <c r="G67" s="24" t="s">
        <v>475</v>
      </c>
      <c r="H67" s="24" t="s">
        <v>381</v>
      </c>
      <c r="I67" s="31" t="s">
        <v>383</v>
      </c>
    </row>
    <row r="68" s="12" customFormat="1" ht="22" customHeight="1" spans="1:9">
      <c r="A68" s="23">
        <f t="shared" ref="A68:A131" si="3">A67+1</f>
        <v>60</v>
      </c>
      <c r="B68" s="24" t="s">
        <v>373</v>
      </c>
      <c r="C68" s="24" t="s">
        <v>24</v>
      </c>
      <c r="D68" s="25" t="s">
        <v>476</v>
      </c>
      <c r="E68" s="26">
        <v>42.36</v>
      </c>
      <c r="F68" s="24" t="s">
        <v>375</v>
      </c>
      <c r="G68" s="23" t="s">
        <v>396</v>
      </c>
      <c r="H68" s="24" t="s">
        <v>381</v>
      </c>
      <c r="I68" s="31" t="s">
        <v>384</v>
      </c>
    </row>
    <row r="69" s="12" customFormat="1" ht="26.1" customHeight="1" spans="1:9">
      <c r="A69" s="23">
        <f t="shared" si="3"/>
        <v>61</v>
      </c>
      <c r="B69" s="24" t="s">
        <v>373</v>
      </c>
      <c r="C69" s="24" t="s">
        <v>25</v>
      </c>
      <c r="D69" s="25" t="s">
        <v>477</v>
      </c>
      <c r="E69" s="26">
        <v>18</v>
      </c>
      <c r="F69" s="24" t="s">
        <v>386</v>
      </c>
      <c r="G69" s="24" t="s">
        <v>383</v>
      </c>
      <c r="H69" s="24" t="s">
        <v>381</v>
      </c>
      <c r="I69" s="31" t="s">
        <v>383</v>
      </c>
    </row>
    <row r="70" s="12" customFormat="1" ht="39" customHeight="1" spans="1:9">
      <c r="A70" s="23">
        <f t="shared" si="3"/>
        <v>62</v>
      </c>
      <c r="B70" s="24" t="s">
        <v>373</v>
      </c>
      <c r="C70" s="24" t="s">
        <v>27</v>
      </c>
      <c r="D70" s="25" t="s">
        <v>478</v>
      </c>
      <c r="E70" s="26">
        <v>15</v>
      </c>
      <c r="F70" s="24" t="s">
        <v>479</v>
      </c>
      <c r="G70" s="24" t="s">
        <v>480</v>
      </c>
      <c r="H70" s="24" t="s">
        <v>381</v>
      </c>
      <c r="I70" s="31" t="s">
        <v>481</v>
      </c>
    </row>
    <row r="71" s="12" customFormat="1" ht="26" customHeight="1" spans="1:9">
      <c r="A71" s="23">
        <f t="shared" si="3"/>
        <v>63</v>
      </c>
      <c r="B71" s="24" t="s">
        <v>373</v>
      </c>
      <c r="C71" s="24" t="s">
        <v>28</v>
      </c>
      <c r="D71" s="25" t="s">
        <v>482</v>
      </c>
      <c r="E71" s="26">
        <v>18.99</v>
      </c>
      <c r="F71" s="24" t="s">
        <v>375</v>
      </c>
      <c r="G71" s="24" t="s">
        <v>483</v>
      </c>
      <c r="H71" s="24" t="s">
        <v>381</v>
      </c>
      <c r="I71" s="31" t="s">
        <v>418</v>
      </c>
    </row>
    <row r="72" s="12" customFormat="1" ht="26.1" customHeight="1" spans="1:9">
      <c r="A72" s="23">
        <f t="shared" si="3"/>
        <v>64</v>
      </c>
      <c r="B72" s="24" t="s">
        <v>390</v>
      </c>
      <c r="C72" s="24" t="s">
        <v>41</v>
      </c>
      <c r="D72" s="25" t="s">
        <v>484</v>
      </c>
      <c r="E72" s="26">
        <v>37.32</v>
      </c>
      <c r="F72" s="24" t="s">
        <v>375</v>
      </c>
      <c r="G72" s="24" t="s">
        <v>485</v>
      </c>
      <c r="H72" s="24" t="s">
        <v>381</v>
      </c>
      <c r="I72" s="31" t="s">
        <v>179</v>
      </c>
    </row>
    <row r="73" s="12" customFormat="1" ht="26.5" customHeight="1" spans="1:9">
      <c r="A73" s="23">
        <f t="shared" si="3"/>
        <v>65</v>
      </c>
      <c r="B73" s="24" t="s">
        <v>203</v>
      </c>
      <c r="C73" s="24" t="s">
        <v>49</v>
      </c>
      <c r="D73" s="25" t="s">
        <v>486</v>
      </c>
      <c r="E73" s="26">
        <v>5.3</v>
      </c>
      <c r="F73" s="24" t="s">
        <v>386</v>
      </c>
      <c r="G73" s="24" t="s">
        <v>487</v>
      </c>
      <c r="H73" s="24" t="s">
        <v>381</v>
      </c>
      <c r="I73" s="31" t="s">
        <v>383</v>
      </c>
    </row>
    <row r="74" s="12" customFormat="1" ht="26.1" customHeight="1" spans="1:9">
      <c r="A74" s="23">
        <f t="shared" si="3"/>
        <v>66</v>
      </c>
      <c r="B74" s="24" t="s">
        <v>203</v>
      </c>
      <c r="C74" s="24" t="s">
        <v>50</v>
      </c>
      <c r="D74" s="25" t="s">
        <v>488</v>
      </c>
      <c r="E74" s="26">
        <v>3</v>
      </c>
      <c r="F74" s="24" t="s">
        <v>386</v>
      </c>
      <c r="G74" s="23" t="s">
        <v>383</v>
      </c>
      <c r="H74" s="24" t="s">
        <v>381</v>
      </c>
      <c r="I74" s="31" t="s">
        <v>383</v>
      </c>
    </row>
    <row r="75" s="12" customFormat="1" ht="26.5" customHeight="1" spans="1:9">
      <c r="A75" s="23">
        <f t="shared" si="3"/>
        <v>67</v>
      </c>
      <c r="B75" s="24" t="s">
        <v>203</v>
      </c>
      <c r="C75" s="24" t="s">
        <v>50</v>
      </c>
      <c r="D75" s="25" t="s">
        <v>489</v>
      </c>
      <c r="E75" s="26">
        <v>5</v>
      </c>
      <c r="F75" s="24" t="s">
        <v>490</v>
      </c>
      <c r="G75" s="24" t="s">
        <v>491</v>
      </c>
      <c r="H75" s="24" t="s">
        <v>381</v>
      </c>
      <c r="I75" s="31" t="s">
        <v>491</v>
      </c>
    </row>
    <row r="76" ht="22" customHeight="1" spans="1:9">
      <c r="A76" s="23">
        <f t="shared" si="3"/>
        <v>68</v>
      </c>
      <c r="B76" s="24" t="s">
        <v>203</v>
      </c>
      <c r="C76" s="24" t="s">
        <v>50</v>
      </c>
      <c r="D76" s="25" t="s">
        <v>492</v>
      </c>
      <c r="E76" s="23">
        <v>5.1029</v>
      </c>
      <c r="F76" s="24" t="s">
        <v>375</v>
      </c>
      <c r="G76" s="28" t="s">
        <v>383</v>
      </c>
      <c r="H76" s="24" t="s">
        <v>381</v>
      </c>
      <c r="I76" s="31" t="s">
        <v>383</v>
      </c>
    </row>
    <row r="77" s="12" customFormat="1" ht="22" customHeight="1" spans="1:9">
      <c r="A77" s="23">
        <f t="shared" si="3"/>
        <v>69</v>
      </c>
      <c r="B77" s="24" t="s">
        <v>203</v>
      </c>
      <c r="C77" s="24" t="s">
        <v>51</v>
      </c>
      <c r="D77" s="25" t="s">
        <v>493</v>
      </c>
      <c r="E77" s="26">
        <v>5.9</v>
      </c>
      <c r="F77" s="24" t="s">
        <v>494</v>
      </c>
      <c r="G77" s="24" t="s">
        <v>495</v>
      </c>
      <c r="H77" s="24" t="s">
        <v>381</v>
      </c>
      <c r="I77" s="31" t="s">
        <v>496</v>
      </c>
    </row>
    <row r="78" s="12" customFormat="1" ht="26.1" customHeight="1" spans="1:9">
      <c r="A78" s="23">
        <f t="shared" si="3"/>
        <v>70</v>
      </c>
      <c r="B78" s="24" t="s">
        <v>203</v>
      </c>
      <c r="C78" s="24" t="s">
        <v>51</v>
      </c>
      <c r="D78" s="25" t="s">
        <v>497</v>
      </c>
      <c r="E78" s="26">
        <v>2.5</v>
      </c>
      <c r="F78" s="24" t="s">
        <v>386</v>
      </c>
      <c r="G78" s="28" t="s">
        <v>383</v>
      </c>
      <c r="H78" s="24" t="s">
        <v>381</v>
      </c>
      <c r="I78" s="31" t="s">
        <v>384</v>
      </c>
    </row>
    <row r="79" s="12" customFormat="1" ht="28" customHeight="1" spans="1:9">
      <c r="A79" s="23">
        <f t="shared" si="3"/>
        <v>71</v>
      </c>
      <c r="B79" s="24" t="s">
        <v>203</v>
      </c>
      <c r="C79" s="24" t="s">
        <v>51</v>
      </c>
      <c r="D79" s="25" t="s">
        <v>498</v>
      </c>
      <c r="E79" s="26">
        <v>3.3</v>
      </c>
      <c r="F79" s="24" t="s">
        <v>386</v>
      </c>
      <c r="G79" s="23" t="s">
        <v>383</v>
      </c>
      <c r="H79" s="24" t="s">
        <v>381</v>
      </c>
      <c r="I79" s="31" t="s">
        <v>383</v>
      </c>
    </row>
    <row r="80" ht="22" customHeight="1" spans="1:9">
      <c r="A80" s="23">
        <f t="shared" si="3"/>
        <v>72</v>
      </c>
      <c r="B80" s="24" t="s">
        <v>203</v>
      </c>
      <c r="C80" s="24" t="s">
        <v>51</v>
      </c>
      <c r="D80" s="25" t="s">
        <v>499</v>
      </c>
      <c r="E80" s="23">
        <v>15.0586</v>
      </c>
      <c r="F80" s="24" t="s">
        <v>433</v>
      </c>
      <c r="G80" s="23" t="s">
        <v>383</v>
      </c>
      <c r="H80" s="24" t="s">
        <v>381</v>
      </c>
      <c r="I80" s="31" t="s">
        <v>384</v>
      </c>
    </row>
    <row r="81" ht="26" customHeight="1" spans="1:9">
      <c r="A81" s="23">
        <f t="shared" si="3"/>
        <v>73</v>
      </c>
      <c r="B81" s="24" t="s">
        <v>203</v>
      </c>
      <c r="C81" s="24" t="s">
        <v>51</v>
      </c>
      <c r="D81" s="25" t="s">
        <v>500</v>
      </c>
      <c r="E81" s="23">
        <v>17.35</v>
      </c>
      <c r="F81" s="24" t="s">
        <v>501</v>
      </c>
      <c r="G81" s="24" t="s">
        <v>502</v>
      </c>
      <c r="H81" s="24" t="s">
        <v>381</v>
      </c>
      <c r="I81" s="31" t="s">
        <v>387</v>
      </c>
    </row>
    <row r="82" s="12" customFormat="1" ht="22" customHeight="1" spans="1:9">
      <c r="A82" s="23">
        <f t="shared" si="3"/>
        <v>74</v>
      </c>
      <c r="B82" s="24" t="s">
        <v>203</v>
      </c>
      <c r="C82" s="24" t="s">
        <v>52</v>
      </c>
      <c r="D82" s="25" t="s">
        <v>503</v>
      </c>
      <c r="E82" s="26">
        <v>10</v>
      </c>
      <c r="F82" s="24" t="s">
        <v>375</v>
      </c>
      <c r="G82" s="24" t="s">
        <v>400</v>
      </c>
      <c r="H82" s="24" t="s">
        <v>381</v>
      </c>
      <c r="I82" s="31" t="s">
        <v>384</v>
      </c>
    </row>
    <row r="83" s="12" customFormat="1" ht="28" customHeight="1" spans="1:9">
      <c r="A83" s="23">
        <f t="shared" si="3"/>
        <v>75</v>
      </c>
      <c r="B83" s="24" t="s">
        <v>203</v>
      </c>
      <c r="C83" s="24" t="s">
        <v>55</v>
      </c>
      <c r="D83" s="25" t="s">
        <v>504</v>
      </c>
      <c r="E83" s="26">
        <v>6.11</v>
      </c>
      <c r="F83" s="24" t="s">
        <v>386</v>
      </c>
      <c r="G83" s="23" t="s">
        <v>383</v>
      </c>
      <c r="H83" s="24" t="s">
        <v>381</v>
      </c>
      <c r="I83" s="31" t="s">
        <v>387</v>
      </c>
    </row>
    <row r="84" ht="22" customHeight="1" spans="1:9">
      <c r="A84" s="23">
        <f t="shared" si="3"/>
        <v>76</v>
      </c>
      <c r="B84" s="24" t="s">
        <v>203</v>
      </c>
      <c r="C84" s="24" t="s">
        <v>54</v>
      </c>
      <c r="D84" s="25" t="s">
        <v>505</v>
      </c>
      <c r="E84" s="23">
        <v>2.57</v>
      </c>
      <c r="F84" s="24" t="s">
        <v>375</v>
      </c>
      <c r="G84" s="24" t="s">
        <v>396</v>
      </c>
      <c r="H84" s="24" t="s">
        <v>381</v>
      </c>
      <c r="I84" s="31" t="s">
        <v>384</v>
      </c>
    </row>
    <row r="85" s="12" customFormat="1" ht="28" customHeight="1" spans="1:9">
      <c r="A85" s="23">
        <f t="shared" si="3"/>
        <v>77</v>
      </c>
      <c r="B85" s="24" t="s">
        <v>203</v>
      </c>
      <c r="C85" s="24" t="s">
        <v>57</v>
      </c>
      <c r="D85" s="25" t="s">
        <v>506</v>
      </c>
      <c r="E85" s="26">
        <v>30.8</v>
      </c>
      <c r="F85" s="24" t="s">
        <v>386</v>
      </c>
      <c r="G85" s="23" t="s">
        <v>383</v>
      </c>
      <c r="H85" s="24" t="s">
        <v>381</v>
      </c>
      <c r="I85" s="31" t="s">
        <v>387</v>
      </c>
    </row>
    <row r="86" s="12" customFormat="1" ht="22" customHeight="1" spans="1:9">
      <c r="A86" s="23">
        <f t="shared" si="3"/>
        <v>78</v>
      </c>
      <c r="B86" s="24" t="s">
        <v>241</v>
      </c>
      <c r="C86" s="24" t="s">
        <v>157</v>
      </c>
      <c r="D86" s="25" t="s">
        <v>507</v>
      </c>
      <c r="E86" s="26">
        <v>16.2</v>
      </c>
      <c r="F86" s="24" t="s">
        <v>375</v>
      </c>
      <c r="G86" s="24" t="s">
        <v>508</v>
      </c>
      <c r="H86" s="24" t="s">
        <v>377</v>
      </c>
      <c r="I86" s="31" t="s">
        <v>509</v>
      </c>
    </row>
    <row r="87" ht="54" customHeight="1" spans="1:9">
      <c r="A87" s="23">
        <f t="shared" si="3"/>
        <v>79</v>
      </c>
      <c r="B87" s="24" t="s">
        <v>241</v>
      </c>
      <c r="C87" s="24" t="s">
        <v>510</v>
      </c>
      <c r="D87" s="25" t="s">
        <v>511</v>
      </c>
      <c r="E87" s="23">
        <v>13.9549</v>
      </c>
      <c r="F87" s="24" t="s">
        <v>375</v>
      </c>
      <c r="G87" s="23" t="s">
        <v>375</v>
      </c>
      <c r="H87" s="24" t="s">
        <v>381</v>
      </c>
      <c r="I87" s="31">
        <v>7083.33333333333</v>
      </c>
    </row>
    <row r="88" s="12" customFormat="1" ht="28" customHeight="1" spans="1:9">
      <c r="A88" s="23">
        <f t="shared" si="3"/>
        <v>80</v>
      </c>
      <c r="B88" s="24" t="s">
        <v>241</v>
      </c>
      <c r="C88" s="24" t="s">
        <v>74</v>
      </c>
      <c r="D88" s="25" t="s">
        <v>512</v>
      </c>
      <c r="E88" s="26">
        <v>55</v>
      </c>
      <c r="F88" s="24" t="s">
        <v>490</v>
      </c>
      <c r="G88" s="24" t="s">
        <v>513</v>
      </c>
      <c r="H88" s="24" t="s">
        <v>381</v>
      </c>
      <c r="I88" s="31" t="s">
        <v>400</v>
      </c>
    </row>
    <row r="89" s="12" customFormat="1" ht="28" customHeight="1" spans="1:9">
      <c r="A89" s="23">
        <f t="shared" si="3"/>
        <v>81</v>
      </c>
      <c r="B89" s="24" t="s">
        <v>241</v>
      </c>
      <c r="C89" s="24" t="s">
        <v>74</v>
      </c>
      <c r="D89" s="25" t="s">
        <v>514</v>
      </c>
      <c r="E89" s="26">
        <v>12</v>
      </c>
      <c r="F89" s="24" t="s">
        <v>386</v>
      </c>
      <c r="G89" s="24" t="s">
        <v>515</v>
      </c>
      <c r="H89" s="24" t="s">
        <v>381</v>
      </c>
      <c r="I89" s="31" t="s">
        <v>384</v>
      </c>
    </row>
    <row r="90" s="12" customFormat="1" ht="28" customHeight="1" spans="1:9">
      <c r="A90" s="23">
        <f t="shared" si="3"/>
        <v>82</v>
      </c>
      <c r="B90" s="24" t="s">
        <v>252</v>
      </c>
      <c r="C90" s="24" t="s">
        <v>157</v>
      </c>
      <c r="D90" s="25" t="s">
        <v>516</v>
      </c>
      <c r="E90" s="26">
        <v>14</v>
      </c>
      <c r="F90" s="24" t="s">
        <v>517</v>
      </c>
      <c r="G90" s="24" t="s">
        <v>384</v>
      </c>
      <c r="H90" s="24" t="s">
        <v>381</v>
      </c>
      <c r="I90" s="31" t="s">
        <v>517</v>
      </c>
    </row>
    <row r="91" ht="28" customHeight="1" spans="1:9">
      <c r="A91" s="23">
        <f t="shared" si="3"/>
        <v>83</v>
      </c>
      <c r="B91" s="24" t="s">
        <v>252</v>
      </c>
      <c r="C91" s="24" t="s">
        <v>157</v>
      </c>
      <c r="D91" s="25" t="s">
        <v>518</v>
      </c>
      <c r="E91" s="26">
        <v>21.6</v>
      </c>
      <c r="F91" s="24" t="s">
        <v>430</v>
      </c>
      <c r="G91" s="24" t="s">
        <v>400</v>
      </c>
      <c r="H91" s="24" t="s">
        <v>381</v>
      </c>
      <c r="I91" s="31" t="s">
        <v>384</v>
      </c>
    </row>
    <row r="92" ht="28" customHeight="1" spans="1:9">
      <c r="A92" s="23">
        <f t="shared" si="3"/>
        <v>84</v>
      </c>
      <c r="B92" s="24" t="s">
        <v>252</v>
      </c>
      <c r="C92" s="24" t="s">
        <v>157</v>
      </c>
      <c r="D92" s="25" t="s">
        <v>519</v>
      </c>
      <c r="E92" s="26">
        <v>10</v>
      </c>
      <c r="F92" s="24" t="s">
        <v>386</v>
      </c>
      <c r="G92" s="24" t="s">
        <v>502</v>
      </c>
      <c r="H92" s="24" t="s">
        <v>381</v>
      </c>
      <c r="I92" s="31" t="s">
        <v>384</v>
      </c>
    </row>
    <row r="93" ht="20" customHeight="1" spans="1:9">
      <c r="A93" s="23">
        <f t="shared" si="3"/>
        <v>85</v>
      </c>
      <c r="B93" s="24" t="s">
        <v>252</v>
      </c>
      <c r="C93" s="24" t="s">
        <v>157</v>
      </c>
      <c r="D93" s="25" t="s">
        <v>520</v>
      </c>
      <c r="E93" s="26">
        <v>66.2</v>
      </c>
      <c r="F93" s="24" t="s">
        <v>521</v>
      </c>
      <c r="G93" s="24" t="s">
        <v>400</v>
      </c>
      <c r="H93" s="24" t="s">
        <v>381</v>
      </c>
      <c r="I93" s="31" t="s">
        <v>522</v>
      </c>
    </row>
    <row r="94" ht="28" customHeight="1" spans="1:9">
      <c r="A94" s="23">
        <f t="shared" si="3"/>
        <v>86</v>
      </c>
      <c r="B94" s="24" t="s">
        <v>252</v>
      </c>
      <c r="C94" s="24" t="s">
        <v>66</v>
      </c>
      <c r="D94" s="25" t="s">
        <v>523</v>
      </c>
      <c r="E94" s="26">
        <v>65</v>
      </c>
      <c r="F94" s="24" t="s">
        <v>524</v>
      </c>
      <c r="G94" s="27" t="s">
        <v>464</v>
      </c>
      <c r="H94" s="24" t="s">
        <v>381</v>
      </c>
      <c r="I94" s="31">
        <v>1583.33333333333</v>
      </c>
    </row>
    <row r="95" ht="28" customHeight="1" spans="1:9">
      <c r="A95" s="23">
        <f t="shared" si="3"/>
        <v>87</v>
      </c>
      <c r="B95" s="24" t="s">
        <v>252</v>
      </c>
      <c r="C95" s="24" t="s">
        <v>66</v>
      </c>
      <c r="D95" s="25" t="s">
        <v>525</v>
      </c>
      <c r="E95" s="26">
        <v>34.7</v>
      </c>
      <c r="F95" s="24" t="s">
        <v>501</v>
      </c>
      <c r="G95" s="24" t="s">
        <v>433</v>
      </c>
      <c r="H95" s="24" t="s">
        <v>381</v>
      </c>
      <c r="I95" s="31" t="s">
        <v>526</v>
      </c>
    </row>
    <row r="96" s="12" customFormat="1" ht="28" customHeight="1" spans="1:9">
      <c r="A96" s="23">
        <f t="shared" si="3"/>
        <v>88</v>
      </c>
      <c r="B96" s="24" t="s">
        <v>260</v>
      </c>
      <c r="C96" s="24" t="s">
        <v>157</v>
      </c>
      <c r="D96" s="25" t="s">
        <v>527</v>
      </c>
      <c r="E96" s="26">
        <v>171</v>
      </c>
      <c r="F96" s="24" t="s">
        <v>494</v>
      </c>
      <c r="G96" s="24" t="s">
        <v>528</v>
      </c>
      <c r="H96" s="24" t="s">
        <v>381</v>
      </c>
      <c r="I96" s="31" t="s">
        <v>496</v>
      </c>
    </row>
    <row r="97" ht="22" customHeight="1" spans="1:9">
      <c r="A97" s="23">
        <f t="shared" si="3"/>
        <v>89</v>
      </c>
      <c r="B97" s="24" t="s">
        <v>260</v>
      </c>
      <c r="C97" s="24" t="s">
        <v>157</v>
      </c>
      <c r="D97" s="25" t="s">
        <v>529</v>
      </c>
      <c r="E97" s="26">
        <v>50.9</v>
      </c>
      <c r="F97" s="24" t="s">
        <v>433</v>
      </c>
      <c r="G97" s="24" t="s">
        <v>396</v>
      </c>
      <c r="H97" s="24" t="s">
        <v>381</v>
      </c>
      <c r="I97" s="31" t="s">
        <v>433</v>
      </c>
    </row>
    <row r="98" ht="28" customHeight="1" spans="1:9">
      <c r="A98" s="23">
        <f t="shared" si="3"/>
        <v>90</v>
      </c>
      <c r="B98" s="24" t="s">
        <v>260</v>
      </c>
      <c r="C98" s="24" t="s">
        <v>80</v>
      </c>
      <c r="D98" s="25" t="s">
        <v>530</v>
      </c>
      <c r="E98" s="26">
        <v>18.8</v>
      </c>
      <c r="F98" s="24" t="s">
        <v>386</v>
      </c>
      <c r="G98" s="24" t="s">
        <v>383</v>
      </c>
      <c r="H98" s="24" t="s">
        <v>381</v>
      </c>
      <c r="I98" s="31" t="s">
        <v>383</v>
      </c>
    </row>
    <row r="99" ht="28" customHeight="1" spans="1:9">
      <c r="A99" s="23">
        <f t="shared" si="3"/>
        <v>91</v>
      </c>
      <c r="B99" s="24" t="s">
        <v>260</v>
      </c>
      <c r="C99" s="24" t="s">
        <v>80</v>
      </c>
      <c r="D99" s="25" t="s">
        <v>531</v>
      </c>
      <c r="E99" s="26">
        <v>26</v>
      </c>
      <c r="F99" s="24" t="s">
        <v>490</v>
      </c>
      <c r="G99" s="24" t="s">
        <v>532</v>
      </c>
      <c r="H99" s="24" t="s">
        <v>381</v>
      </c>
      <c r="I99" s="31" t="s">
        <v>400</v>
      </c>
    </row>
    <row r="100" ht="28" customHeight="1" spans="1:9">
      <c r="A100" s="23">
        <f t="shared" si="3"/>
        <v>92</v>
      </c>
      <c r="B100" s="24" t="s">
        <v>260</v>
      </c>
      <c r="C100" s="24" t="s">
        <v>80</v>
      </c>
      <c r="D100" s="25" t="s">
        <v>533</v>
      </c>
      <c r="E100" s="26">
        <v>16.2</v>
      </c>
      <c r="F100" s="24" t="s">
        <v>430</v>
      </c>
      <c r="G100" s="24" t="s">
        <v>532</v>
      </c>
      <c r="H100" s="24" t="s">
        <v>381</v>
      </c>
      <c r="I100" s="31" t="s">
        <v>383</v>
      </c>
    </row>
    <row r="101" ht="28" customHeight="1" spans="1:9">
      <c r="A101" s="23">
        <f t="shared" si="3"/>
        <v>93</v>
      </c>
      <c r="B101" s="24" t="s">
        <v>260</v>
      </c>
      <c r="C101" s="24" t="s">
        <v>82</v>
      </c>
      <c r="D101" s="25" t="s">
        <v>534</v>
      </c>
      <c r="E101" s="26">
        <v>25</v>
      </c>
      <c r="F101" s="24" t="s">
        <v>386</v>
      </c>
      <c r="G101" s="23" t="s">
        <v>383</v>
      </c>
      <c r="H101" s="24" t="s">
        <v>381</v>
      </c>
      <c r="I101" s="31" t="s">
        <v>387</v>
      </c>
    </row>
    <row r="102" ht="28" customHeight="1" spans="1:9">
      <c r="A102" s="23">
        <f t="shared" si="3"/>
        <v>94</v>
      </c>
      <c r="B102" s="24" t="s">
        <v>260</v>
      </c>
      <c r="C102" s="24" t="s">
        <v>82</v>
      </c>
      <c r="D102" s="25" t="s">
        <v>535</v>
      </c>
      <c r="E102" s="26">
        <v>50.4</v>
      </c>
      <c r="F102" s="24" t="s">
        <v>430</v>
      </c>
      <c r="G102" s="24" t="s">
        <v>400</v>
      </c>
      <c r="H102" s="24" t="s">
        <v>381</v>
      </c>
      <c r="I102" s="31" t="s">
        <v>383</v>
      </c>
    </row>
    <row r="103" ht="28" customHeight="1" spans="1:9">
      <c r="A103" s="23">
        <f t="shared" si="3"/>
        <v>95</v>
      </c>
      <c r="B103" s="24" t="s">
        <v>260</v>
      </c>
      <c r="C103" s="24" t="s">
        <v>83</v>
      </c>
      <c r="D103" s="25" t="s">
        <v>536</v>
      </c>
      <c r="E103" s="26">
        <v>10.3</v>
      </c>
      <c r="F103" s="24" t="s">
        <v>375</v>
      </c>
      <c r="G103" s="24" t="s">
        <v>537</v>
      </c>
      <c r="H103" s="24" t="s">
        <v>381</v>
      </c>
      <c r="I103" s="31" t="s">
        <v>387</v>
      </c>
    </row>
    <row r="104" ht="26" customHeight="1" spans="1:9">
      <c r="A104" s="23">
        <f t="shared" si="3"/>
        <v>96</v>
      </c>
      <c r="B104" s="24" t="s">
        <v>260</v>
      </c>
      <c r="C104" s="24" t="s">
        <v>83</v>
      </c>
      <c r="D104" s="25" t="s">
        <v>538</v>
      </c>
      <c r="E104" s="26">
        <v>26</v>
      </c>
      <c r="F104" s="24" t="s">
        <v>375</v>
      </c>
      <c r="G104" s="24" t="s">
        <v>539</v>
      </c>
      <c r="H104" s="24" t="s">
        <v>381</v>
      </c>
      <c r="I104" s="31" t="s">
        <v>481</v>
      </c>
    </row>
    <row r="105" ht="26" customHeight="1" spans="1:9">
      <c r="A105" s="23">
        <f t="shared" si="3"/>
        <v>97</v>
      </c>
      <c r="B105" s="24" t="s">
        <v>274</v>
      </c>
      <c r="C105" s="24" t="s">
        <v>89</v>
      </c>
      <c r="D105" s="25" t="s">
        <v>540</v>
      </c>
      <c r="E105" s="26">
        <v>0.8</v>
      </c>
      <c r="F105" s="24" t="s">
        <v>386</v>
      </c>
      <c r="G105" s="24" t="s">
        <v>384</v>
      </c>
      <c r="H105" s="24" t="s">
        <v>381</v>
      </c>
      <c r="I105" s="31" t="s">
        <v>387</v>
      </c>
    </row>
    <row r="106" ht="22" customHeight="1" spans="1:9">
      <c r="A106" s="23">
        <f t="shared" si="3"/>
        <v>98</v>
      </c>
      <c r="B106" s="24" t="s">
        <v>274</v>
      </c>
      <c r="C106" s="24" t="s">
        <v>90</v>
      </c>
      <c r="D106" s="25" t="s">
        <v>541</v>
      </c>
      <c r="E106" s="26">
        <v>9</v>
      </c>
      <c r="F106" s="24" t="s">
        <v>375</v>
      </c>
      <c r="G106" s="24" t="s">
        <v>400</v>
      </c>
      <c r="H106" s="24" t="s">
        <v>381</v>
      </c>
      <c r="I106" s="31" t="s">
        <v>384</v>
      </c>
    </row>
    <row r="107" ht="22" customHeight="1" spans="1:9">
      <c r="A107" s="23">
        <f t="shared" si="3"/>
        <v>99</v>
      </c>
      <c r="B107" s="24" t="s">
        <v>274</v>
      </c>
      <c r="C107" s="24" t="s">
        <v>91</v>
      </c>
      <c r="D107" s="25" t="s">
        <v>542</v>
      </c>
      <c r="E107" s="26">
        <v>20</v>
      </c>
      <c r="F107" s="24" t="s">
        <v>490</v>
      </c>
      <c r="G107" s="24" t="s">
        <v>400</v>
      </c>
      <c r="H107" s="24" t="s">
        <v>381</v>
      </c>
      <c r="I107" s="31" t="s">
        <v>400</v>
      </c>
    </row>
    <row r="108" ht="27" customHeight="1" spans="1:9">
      <c r="A108" s="23">
        <f t="shared" si="3"/>
        <v>100</v>
      </c>
      <c r="B108" s="24" t="s">
        <v>274</v>
      </c>
      <c r="C108" s="24" t="s">
        <v>94</v>
      </c>
      <c r="D108" s="25" t="s">
        <v>543</v>
      </c>
      <c r="E108" s="26">
        <v>16.4</v>
      </c>
      <c r="F108" s="24" t="s">
        <v>386</v>
      </c>
      <c r="G108" s="23" t="s">
        <v>400</v>
      </c>
      <c r="H108" s="24" t="s">
        <v>381</v>
      </c>
      <c r="I108" s="31" t="s">
        <v>383</v>
      </c>
    </row>
    <row r="109" ht="27" customHeight="1" spans="1:9">
      <c r="A109" s="23">
        <f t="shared" si="3"/>
        <v>101</v>
      </c>
      <c r="B109" s="24" t="s">
        <v>274</v>
      </c>
      <c r="C109" s="24" t="s">
        <v>94</v>
      </c>
      <c r="D109" s="25" t="s">
        <v>544</v>
      </c>
      <c r="E109" s="26">
        <v>3.5</v>
      </c>
      <c r="F109" s="24" t="s">
        <v>386</v>
      </c>
      <c r="G109" s="23" t="s">
        <v>389</v>
      </c>
      <c r="H109" s="23" t="s">
        <v>377</v>
      </c>
      <c r="I109" s="31" t="s">
        <v>383</v>
      </c>
    </row>
    <row r="110" ht="28" customHeight="1" spans="1:9">
      <c r="A110" s="23">
        <f t="shared" si="3"/>
        <v>102</v>
      </c>
      <c r="B110" s="24" t="s">
        <v>545</v>
      </c>
      <c r="C110" s="24" t="s">
        <v>157</v>
      </c>
      <c r="D110" s="25" t="s">
        <v>546</v>
      </c>
      <c r="E110" s="26">
        <v>2.8</v>
      </c>
      <c r="F110" s="24" t="s">
        <v>375</v>
      </c>
      <c r="G110" s="28" t="s">
        <v>384</v>
      </c>
      <c r="H110" s="24" t="s">
        <v>381</v>
      </c>
      <c r="I110" s="31" t="s">
        <v>453</v>
      </c>
    </row>
    <row r="111" ht="22" customHeight="1" spans="1:9">
      <c r="A111" s="23">
        <f t="shared" si="3"/>
        <v>103</v>
      </c>
      <c r="B111" s="24" t="s">
        <v>545</v>
      </c>
      <c r="C111" s="24" t="s">
        <v>157</v>
      </c>
      <c r="D111" s="25" t="s">
        <v>547</v>
      </c>
      <c r="E111" s="26">
        <v>15</v>
      </c>
      <c r="F111" s="24" t="s">
        <v>475</v>
      </c>
      <c r="G111" s="23" t="s">
        <v>400</v>
      </c>
      <c r="H111" s="24" t="s">
        <v>381</v>
      </c>
      <c r="I111" s="31" t="s">
        <v>400</v>
      </c>
    </row>
    <row r="112" ht="28" customHeight="1" spans="1:9">
      <c r="A112" s="23">
        <f t="shared" si="3"/>
        <v>104</v>
      </c>
      <c r="B112" s="24" t="s">
        <v>545</v>
      </c>
      <c r="C112" s="24" t="s">
        <v>101</v>
      </c>
      <c r="D112" s="25" t="s">
        <v>548</v>
      </c>
      <c r="E112" s="26">
        <v>12.5</v>
      </c>
      <c r="F112" s="24" t="s">
        <v>386</v>
      </c>
      <c r="G112" s="24" t="s">
        <v>549</v>
      </c>
      <c r="H112" s="24" t="s">
        <v>381</v>
      </c>
      <c r="I112" s="31" t="s">
        <v>387</v>
      </c>
    </row>
    <row r="113" ht="28" customHeight="1" spans="1:9">
      <c r="A113" s="23">
        <f t="shared" si="3"/>
        <v>105</v>
      </c>
      <c r="B113" s="24" t="s">
        <v>545</v>
      </c>
      <c r="C113" s="24" t="s">
        <v>103</v>
      </c>
      <c r="D113" s="25" t="s">
        <v>550</v>
      </c>
      <c r="E113" s="26">
        <v>18</v>
      </c>
      <c r="F113" s="24" t="s">
        <v>490</v>
      </c>
      <c r="G113" s="24" t="s">
        <v>551</v>
      </c>
      <c r="H113" s="24" t="s">
        <v>377</v>
      </c>
      <c r="I113" s="31" t="s">
        <v>400</v>
      </c>
    </row>
    <row r="114" ht="28" customHeight="1" spans="1:9">
      <c r="A114" s="23">
        <f t="shared" si="3"/>
        <v>106</v>
      </c>
      <c r="B114" s="24" t="s">
        <v>545</v>
      </c>
      <c r="C114" s="24" t="s">
        <v>103</v>
      </c>
      <c r="D114" s="25" t="s">
        <v>552</v>
      </c>
      <c r="E114" s="26">
        <v>7.6</v>
      </c>
      <c r="F114" s="24" t="s">
        <v>475</v>
      </c>
      <c r="G114" s="27" t="s">
        <v>416</v>
      </c>
      <c r="H114" s="24" t="s">
        <v>377</v>
      </c>
      <c r="I114" s="31" t="s">
        <v>400</v>
      </c>
    </row>
    <row r="115" ht="22" customHeight="1" spans="1:9">
      <c r="A115" s="23">
        <f t="shared" si="3"/>
        <v>107</v>
      </c>
      <c r="B115" s="24" t="s">
        <v>545</v>
      </c>
      <c r="C115" s="24" t="s">
        <v>104</v>
      </c>
      <c r="D115" s="25" t="s">
        <v>553</v>
      </c>
      <c r="E115" s="26">
        <v>15</v>
      </c>
      <c r="F115" s="24" t="s">
        <v>490</v>
      </c>
      <c r="G115" s="24" t="s">
        <v>400</v>
      </c>
      <c r="H115" s="24" t="s">
        <v>381</v>
      </c>
      <c r="I115" s="31" t="s">
        <v>400</v>
      </c>
    </row>
    <row r="116" ht="28" customHeight="1" spans="1:9">
      <c r="A116" s="23">
        <f t="shared" si="3"/>
        <v>108</v>
      </c>
      <c r="B116" s="24" t="s">
        <v>545</v>
      </c>
      <c r="C116" s="24" t="s">
        <v>104</v>
      </c>
      <c r="D116" s="25" t="s">
        <v>554</v>
      </c>
      <c r="E116" s="26">
        <v>2.5</v>
      </c>
      <c r="F116" s="24" t="s">
        <v>386</v>
      </c>
      <c r="G116" s="24" t="s">
        <v>400</v>
      </c>
      <c r="H116" s="24" t="s">
        <v>381</v>
      </c>
      <c r="I116" s="31" t="s">
        <v>387</v>
      </c>
    </row>
    <row r="117" ht="28" customHeight="1" spans="1:9">
      <c r="A117" s="23">
        <f t="shared" si="3"/>
        <v>109</v>
      </c>
      <c r="B117" s="24" t="s">
        <v>545</v>
      </c>
      <c r="C117" s="24" t="s">
        <v>102</v>
      </c>
      <c r="D117" s="25" t="s">
        <v>555</v>
      </c>
      <c r="E117" s="26">
        <v>20</v>
      </c>
      <c r="F117" s="24" t="s">
        <v>490</v>
      </c>
      <c r="G117" s="24" t="s">
        <v>556</v>
      </c>
      <c r="H117" s="24" t="s">
        <v>381</v>
      </c>
      <c r="I117" s="31" t="s">
        <v>400</v>
      </c>
    </row>
    <row r="118" ht="22" customHeight="1" spans="1:9">
      <c r="A118" s="23">
        <f t="shared" si="3"/>
        <v>110</v>
      </c>
      <c r="B118" s="24" t="s">
        <v>296</v>
      </c>
      <c r="C118" s="24" t="s">
        <v>111</v>
      </c>
      <c r="D118" s="25" t="s">
        <v>557</v>
      </c>
      <c r="E118" s="26">
        <v>9.1333</v>
      </c>
      <c r="F118" s="24" t="s">
        <v>375</v>
      </c>
      <c r="G118" s="27" t="s">
        <v>558</v>
      </c>
      <c r="H118" s="24" t="s">
        <v>381</v>
      </c>
      <c r="I118" s="31">
        <v>500</v>
      </c>
    </row>
    <row r="119" ht="26" customHeight="1" spans="1:9">
      <c r="A119" s="23">
        <f t="shared" si="3"/>
        <v>111</v>
      </c>
      <c r="B119" s="24" t="s">
        <v>449</v>
      </c>
      <c r="C119" s="24" t="s">
        <v>157</v>
      </c>
      <c r="D119" s="25" t="s">
        <v>559</v>
      </c>
      <c r="E119" s="26">
        <v>160</v>
      </c>
      <c r="F119" s="24" t="s">
        <v>560</v>
      </c>
      <c r="G119" s="24" t="s">
        <v>561</v>
      </c>
      <c r="H119" s="24" t="s">
        <v>381</v>
      </c>
      <c r="I119" s="31" t="s">
        <v>562</v>
      </c>
    </row>
    <row r="120" ht="26" customHeight="1" spans="1:9">
      <c r="A120" s="23">
        <f t="shared" si="3"/>
        <v>112</v>
      </c>
      <c r="B120" s="24" t="s">
        <v>449</v>
      </c>
      <c r="C120" s="24" t="s">
        <v>157</v>
      </c>
      <c r="D120" s="25" t="s">
        <v>563</v>
      </c>
      <c r="E120" s="26">
        <v>10.3</v>
      </c>
      <c r="F120" s="24" t="s">
        <v>386</v>
      </c>
      <c r="G120" s="24" t="s">
        <v>400</v>
      </c>
      <c r="H120" s="24" t="s">
        <v>381</v>
      </c>
      <c r="I120" s="31" t="s">
        <v>387</v>
      </c>
    </row>
    <row r="121" ht="20" customHeight="1" spans="1:9">
      <c r="A121" s="23">
        <f t="shared" si="3"/>
        <v>113</v>
      </c>
      <c r="B121" s="24" t="s">
        <v>449</v>
      </c>
      <c r="C121" s="24" t="s">
        <v>116</v>
      </c>
      <c r="D121" s="25" t="s">
        <v>564</v>
      </c>
      <c r="E121" s="26">
        <v>1.9</v>
      </c>
      <c r="F121" s="24" t="s">
        <v>375</v>
      </c>
      <c r="G121" s="24" t="s">
        <v>418</v>
      </c>
      <c r="H121" s="24" t="s">
        <v>377</v>
      </c>
      <c r="I121" s="31" t="s">
        <v>179</v>
      </c>
    </row>
    <row r="122" ht="28" customHeight="1" spans="1:9">
      <c r="A122" s="23">
        <f t="shared" si="3"/>
        <v>114</v>
      </c>
      <c r="B122" s="24" t="s">
        <v>449</v>
      </c>
      <c r="C122" s="24" t="s">
        <v>116</v>
      </c>
      <c r="D122" s="25" t="s">
        <v>565</v>
      </c>
      <c r="E122" s="26">
        <v>16.6</v>
      </c>
      <c r="F122" s="24" t="s">
        <v>566</v>
      </c>
      <c r="G122" s="24" t="s">
        <v>567</v>
      </c>
      <c r="H122" s="24" t="s">
        <v>381</v>
      </c>
      <c r="I122" s="31" t="s">
        <v>383</v>
      </c>
    </row>
    <row r="123" ht="22" customHeight="1" spans="1:9">
      <c r="A123" s="23">
        <f t="shared" si="3"/>
        <v>115</v>
      </c>
      <c r="B123" s="24" t="s">
        <v>449</v>
      </c>
      <c r="C123" s="24" t="s">
        <v>120</v>
      </c>
      <c r="D123" s="25" t="s">
        <v>568</v>
      </c>
      <c r="E123" s="26">
        <v>19.7786</v>
      </c>
      <c r="F123" s="24" t="s">
        <v>375</v>
      </c>
      <c r="G123" s="23" t="s">
        <v>433</v>
      </c>
      <c r="H123" s="24" t="s">
        <v>381</v>
      </c>
      <c r="I123" s="31" t="s">
        <v>418</v>
      </c>
    </row>
    <row r="124" ht="26" customHeight="1" spans="1:9">
      <c r="A124" s="23">
        <f t="shared" si="3"/>
        <v>116</v>
      </c>
      <c r="B124" s="24" t="s">
        <v>449</v>
      </c>
      <c r="C124" s="24" t="s">
        <v>120</v>
      </c>
      <c r="D124" s="25" t="s">
        <v>569</v>
      </c>
      <c r="E124" s="26">
        <v>5.1</v>
      </c>
      <c r="F124" s="24" t="s">
        <v>375</v>
      </c>
      <c r="G124" s="24" t="s">
        <v>570</v>
      </c>
      <c r="H124" s="24" t="s">
        <v>381</v>
      </c>
      <c r="I124" s="31" t="s">
        <v>453</v>
      </c>
    </row>
    <row r="125" s="13" customFormat="1" ht="20" customHeight="1" spans="1:9">
      <c r="A125" s="23">
        <f t="shared" si="3"/>
        <v>117</v>
      </c>
      <c r="B125" s="24" t="s">
        <v>571</v>
      </c>
      <c r="C125" s="24" t="s">
        <v>157</v>
      </c>
      <c r="D125" s="25" t="s">
        <v>572</v>
      </c>
      <c r="E125" s="26">
        <v>13.3</v>
      </c>
      <c r="F125" s="24" t="s">
        <v>375</v>
      </c>
      <c r="G125" s="27" t="s">
        <v>433</v>
      </c>
      <c r="H125" s="24" t="s">
        <v>381</v>
      </c>
      <c r="I125" s="31" t="s">
        <v>375</v>
      </c>
    </row>
    <row r="126" s="12" customFormat="1" ht="20" customHeight="1" spans="1:9">
      <c r="A126" s="23">
        <f t="shared" si="3"/>
        <v>118</v>
      </c>
      <c r="B126" s="24" t="s">
        <v>571</v>
      </c>
      <c r="C126" s="24" t="s">
        <v>157</v>
      </c>
      <c r="D126" s="25" t="s">
        <v>573</v>
      </c>
      <c r="E126" s="26">
        <v>80</v>
      </c>
      <c r="F126" s="24" t="s">
        <v>494</v>
      </c>
      <c r="G126" s="27" t="s">
        <v>400</v>
      </c>
      <c r="H126" s="24" t="s">
        <v>381</v>
      </c>
      <c r="I126" s="31" t="s">
        <v>496</v>
      </c>
    </row>
    <row r="127" ht="28" customHeight="1" spans="1:9">
      <c r="A127" s="23">
        <f t="shared" si="3"/>
        <v>119</v>
      </c>
      <c r="B127" s="24" t="s">
        <v>571</v>
      </c>
      <c r="C127" s="24" t="s">
        <v>128</v>
      </c>
      <c r="D127" s="25" t="s">
        <v>574</v>
      </c>
      <c r="E127" s="26">
        <v>8</v>
      </c>
      <c r="F127" s="24" t="s">
        <v>386</v>
      </c>
      <c r="G127" s="27" t="s">
        <v>575</v>
      </c>
      <c r="H127" s="24" t="s">
        <v>381</v>
      </c>
      <c r="I127" s="31" t="s">
        <v>387</v>
      </c>
    </row>
    <row r="128" ht="22" customHeight="1" spans="1:9">
      <c r="A128" s="23">
        <f t="shared" si="3"/>
        <v>120</v>
      </c>
      <c r="B128" s="24" t="s">
        <v>571</v>
      </c>
      <c r="C128" s="24" t="s">
        <v>130</v>
      </c>
      <c r="D128" s="25" t="s">
        <v>576</v>
      </c>
      <c r="E128" s="26">
        <v>15</v>
      </c>
      <c r="F128" s="24" t="s">
        <v>490</v>
      </c>
      <c r="G128" s="24" t="s">
        <v>577</v>
      </c>
      <c r="H128" s="24" t="s">
        <v>381</v>
      </c>
      <c r="I128" s="31" t="s">
        <v>400</v>
      </c>
    </row>
    <row r="129" ht="26" customHeight="1" spans="1:9">
      <c r="A129" s="23">
        <f t="shared" si="3"/>
        <v>121</v>
      </c>
      <c r="B129" s="24" t="s">
        <v>571</v>
      </c>
      <c r="C129" s="24" t="s">
        <v>133</v>
      </c>
      <c r="D129" s="25" t="s">
        <v>578</v>
      </c>
      <c r="E129" s="26">
        <v>17.4</v>
      </c>
      <c r="F129" s="24" t="s">
        <v>433</v>
      </c>
      <c r="G129" s="27" t="s">
        <v>579</v>
      </c>
      <c r="H129" s="24" t="s">
        <v>381</v>
      </c>
      <c r="I129" s="31" t="s">
        <v>580</v>
      </c>
    </row>
    <row r="130" ht="22" customHeight="1" spans="1:9">
      <c r="A130" s="23">
        <f t="shared" si="3"/>
        <v>122</v>
      </c>
      <c r="B130" s="24" t="s">
        <v>571</v>
      </c>
      <c r="C130" s="24" t="s">
        <v>134</v>
      </c>
      <c r="D130" s="25" t="s">
        <v>581</v>
      </c>
      <c r="E130" s="26">
        <v>20</v>
      </c>
      <c r="F130" s="24" t="s">
        <v>490</v>
      </c>
      <c r="G130" s="27" t="s">
        <v>400</v>
      </c>
      <c r="H130" s="24" t="s">
        <v>381</v>
      </c>
      <c r="I130" s="31" t="s">
        <v>383</v>
      </c>
    </row>
    <row r="131" ht="27.5" customHeight="1" spans="1:9">
      <c r="A131" s="23">
        <f t="shared" si="3"/>
        <v>123</v>
      </c>
      <c r="B131" s="24" t="s">
        <v>571</v>
      </c>
      <c r="C131" s="24" t="s">
        <v>134</v>
      </c>
      <c r="D131" s="25" t="s">
        <v>582</v>
      </c>
      <c r="E131" s="26">
        <v>12.57</v>
      </c>
      <c r="F131" s="24" t="s">
        <v>386</v>
      </c>
      <c r="G131" s="27" t="s">
        <v>383</v>
      </c>
      <c r="H131" s="24" t="s">
        <v>381</v>
      </c>
      <c r="I131" s="31" t="s">
        <v>383</v>
      </c>
    </row>
    <row r="132" ht="20" customHeight="1" spans="1:9">
      <c r="A132" s="23">
        <f>A131+1</f>
        <v>124</v>
      </c>
      <c r="B132" s="24" t="s">
        <v>571</v>
      </c>
      <c r="C132" s="24" t="s">
        <v>135</v>
      </c>
      <c r="D132" s="25" t="s">
        <v>583</v>
      </c>
      <c r="E132" s="26">
        <v>13.5</v>
      </c>
      <c r="F132" s="24" t="s">
        <v>375</v>
      </c>
      <c r="G132" s="23" t="s">
        <v>383</v>
      </c>
      <c r="H132" s="24" t="s">
        <v>381</v>
      </c>
      <c r="I132" s="31" t="s">
        <v>384</v>
      </c>
    </row>
    <row r="133" ht="27.5" customHeight="1" spans="1:9">
      <c r="A133" s="23">
        <f>A132+1</f>
        <v>125</v>
      </c>
      <c r="B133" s="24" t="s">
        <v>571</v>
      </c>
      <c r="C133" s="24" t="s">
        <v>129</v>
      </c>
      <c r="D133" s="25" t="s">
        <v>584</v>
      </c>
      <c r="E133" s="23">
        <v>10</v>
      </c>
      <c r="F133" s="24" t="s">
        <v>494</v>
      </c>
      <c r="G133" s="24" t="s">
        <v>496</v>
      </c>
      <c r="H133" s="24" t="s">
        <v>381</v>
      </c>
      <c r="I133" s="31" t="s">
        <v>496</v>
      </c>
    </row>
  </sheetData>
  <mergeCells count="8">
    <mergeCell ref="A1:C1"/>
    <mergeCell ref="A2:H2"/>
    <mergeCell ref="A13:A15"/>
    <mergeCell ref="A59:A60"/>
    <mergeCell ref="B13:B15"/>
    <mergeCell ref="B59:B60"/>
    <mergeCell ref="C13:C15"/>
    <mergeCell ref="C59:C60"/>
  </mergeCells>
  <conditionalFormatting sqref="H12">
    <cfRule type="containsText" dxfId="2" priority="14" operator="between" text="滞后">
      <formula>NOT(ISERROR(SEARCH("滞后",H12)))</formula>
    </cfRule>
  </conditionalFormatting>
  <conditionalFormatting sqref="H13">
    <cfRule type="containsText" dxfId="2" priority="13" operator="between" text="滞后">
      <formula>NOT(ISERROR(SEARCH("滞后",H13)))</formula>
    </cfRule>
  </conditionalFormatting>
  <conditionalFormatting sqref="H14">
    <cfRule type="containsText" dxfId="2" priority="12" operator="between" text="滞后">
      <formula>NOT(ISERROR(SEARCH("滞后",H14)))</formula>
    </cfRule>
  </conditionalFormatting>
  <conditionalFormatting sqref="H15">
    <cfRule type="containsText" dxfId="2" priority="11" operator="between" text="滞后">
      <formula>NOT(ISERROR(SEARCH("滞后",H15)))</formula>
    </cfRule>
  </conditionalFormatting>
  <conditionalFormatting sqref="H28">
    <cfRule type="containsText" dxfId="2" priority="83" operator="between" text="滞后">
      <formula>NOT(ISERROR(SEARCH("滞后",H28)))</formula>
    </cfRule>
  </conditionalFormatting>
  <conditionalFormatting sqref="H29">
    <cfRule type="containsText" dxfId="2" priority="5" operator="between" text="滞后">
      <formula>NOT(ISERROR(SEARCH("滞后",H29)))</formula>
    </cfRule>
  </conditionalFormatting>
  <conditionalFormatting sqref="H32">
    <cfRule type="containsText" dxfId="2" priority="79" operator="between" text="滞后">
      <formula>NOT(ISERROR(SEARCH("滞后",H32)))</formula>
    </cfRule>
  </conditionalFormatting>
  <conditionalFormatting sqref="H33">
    <cfRule type="containsText" dxfId="2" priority="78" operator="between" text="滞后">
      <formula>NOT(ISERROR(SEARCH("滞后",H33)))</formula>
    </cfRule>
  </conditionalFormatting>
  <conditionalFormatting sqref="H34">
    <cfRule type="containsText" dxfId="2" priority="77" operator="between" text="滞后">
      <formula>NOT(ISERROR(SEARCH("滞后",H34)))</formula>
    </cfRule>
  </conditionalFormatting>
  <conditionalFormatting sqref="H35">
    <cfRule type="containsText" dxfId="2" priority="74" operator="between" text="滞后">
      <formula>NOT(ISERROR(SEARCH("滞后",H35)))</formula>
    </cfRule>
  </conditionalFormatting>
  <conditionalFormatting sqref="H36">
    <cfRule type="containsText" dxfId="2" priority="73" operator="between" text="滞后">
      <formula>NOT(ISERROR(SEARCH("滞后",H36)))</formula>
    </cfRule>
  </conditionalFormatting>
  <conditionalFormatting sqref="H37">
    <cfRule type="containsText" dxfId="2" priority="3" operator="between" text="滞后">
      <formula>NOT(ISERROR(SEARCH("滞后",H37)))</formula>
    </cfRule>
  </conditionalFormatting>
  <conditionalFormatting sqref="H38">
    <cfRule type="containsText" dxfId="2" priority="70" operator="between" text="滞后">
      <formula>NOT(ISERROR(SEARCH("滞后",H38)))</formula>
    </cfRule>
  </conditionalFormatting>
  <conditionalFormatting sqref="H39">
    <cfRule type="containsText" dxfId="2" priority="69" operator="between" text="滞后">
      <formula>NOT(ISERROR(SEARCH("滞后",H39)))</formula>
    </cfRule>
  </conditionalFormatting>
  <conditionalFormatting sqref="H40">
    <cfRule type="containsText" dxfId="2" priority="65" operator="between" text="滞后">
      <formula>NOT(ISERROR(SEARCH("滞后",H40)))</formula>
    </cfRule>
  </conditionalFormatting>
  <conditionalFormatting sqref="H41">
    <cfRule type="containsText" dxfId="2" priority="48" operator="between" text="滞后">
      <formula>NOT(ISERROR(SEARCH("滞后",H41)))</formula>
    </cfRule>
  </conditionalFormatting>
  <conditionalFormatting sqref="H47">
    <cfRule type="containsText" dxfId="2" priority="45" operator="between" text="滞后">
      <formula>NOT(ISERROR(SEARCH("滞后",H47)))</formula>
    </cfRule>
  </conditionalFormatting>
  <conditionalFormatting sqref="H48">
    <cfRule type="containsText" dxfId="2" priority="44" operator="between" text="滞后">
      <formula>NOT(ISERROR(SEARCH("滞后",H48)))</formula>
    </cfRule>
  </conditionalFormatting>
  <conditionalFormatting sqref="H49">
    <cfRule type="containsText" dxfId="2" priority="43" operator="between" text="滞后">
      <formula>NOT(ISERROR(SEARCH("滞后",H49)))</formula>
    </cfRule>
  </conditionalFormatting>
  <conditionalFormatting sqref="H50">
    <cfRule type="containsText" dxfId="2" priority="42" operator="between" text="滞后">
      <formula>NOT(ISERROR(SEARCH("滞后",H50)))</formula>
    </cfRule>
  </conditionalFormatting>
  <conditionalFormatting sqref="H51">
    <cfRule type="containsText" dxfId="2" priority="41" operator="between" text="滞后">
      <formula>NOT(ISERROR(SEARCH("滞后",H51)))</formula>
    </cfRule>
  </conditionalFormatting>
  <conditionalFormatting sqref="H52">
    <cfRule type="containsText" dxfId="2" priority="40" operator="between" text="滞后">
      <formula>NOT(ISERROR(SEARCH("滞后",H52)))</formula>
    </cfRule>
  </conditionalFormatting>
  <conditionalFormatting sqref="H53">
    <cfRule type="containsText" dxfId="2" priority="37" operator="between" text="滞后">
      <formula>NOT(ISERROR(SEARCH("滞后",H53)))</formula>
    </cfRule>
  </conditionalFormatting>
  <conditionalFormatting sqref="H54">
    <cfRule type="containsText" dxfId="2" priority="36" operator="between" text="滞后">
      <formula>NOT(ISERROR(SEARCH("滞后",H54)))</formula>
    </cfRule>
  </conditionalFormatting>
  <conditionalFormatting sqref="H55">
    <cfRule type="containsText" dxfId="2" priority="35" operator="between" text="滞后">
      <formula>NOT(ISERROR(SEARCH("滞后",H55)))</formula>
    </cfRule>
  </conditionalFormatting>
  <conditionalFormatting sqref="H56">
    <cfRule type="containsText" dxfId="2" priority="33" operator="between" text="滞后">
      <formula>NOT(ISERROR(SEARCH("滞后",H56)))</formula>
    </cfRule>
  </conditionalFormatting>
  <conditionalFormatting sqref="H57">
    <cfRule type="containsText" dxfId="2" priority="32" operator="between" text="滞后">
      <formula>NOT(ISERROR(SEARCH("滞后",H57)))</formula>
    </cfRule>
  </conditionalFormatting>
  <conditionalFormatting sqref="H58">
    <cfRule type="containsText" dxfId="2" priority="30" operator="between" text="滞后">
      <formula>NOT(ISERROR(SEARCH("滞后",H58)))</formula>
    </cfRule>
  </conditionalFormatting>
  <conditionalFormatting sqref="H59">
    <cfRule type="containsText" dxfId="2" priority="2" operator="between" text="滞后">
      <formula>NOT(ISERROR(SEARCH("滞后",H59)))</formula>
    </cfRule>
  </conditionalFormatting>
  <conditionalFormatting sqref="H60">
    <cfRule type="containsText" dxfId="2" priority="1" operator="between" text="滞后">
      <formula>NOT(ISERROR(SEARCH("滞后",H60)))</formula>
    </cfRule>
  </conditionalFormatting>
  <conditionalFormatting sqref="H61">
    <cfRule type="containsText" dxfId="2" priority="29" operator="between" text="滞后">
      <formula>NOT(ISERROR(SEARCH("滞后",H61)))</formula>
    </cfRule>
  </conditionalFormatting>
  <conditionalFormatting sqref="H62">
    <cfRule type="containsText" dxfId="2" priority="26" operator="between" text="滞后">
      <formula>NOT(ISERROR(SEARCH("滞后",H62)))</formula>
    </cfRule>
  </conditionalFormatting>
  <conditionalFormatting sqref="H63">
    <cfRule type="containsText" dxfId="2" priority="25" operator="between" text="滞后">
      <formula>NOT(ISERROR(SEARCH("滞后",H63)))</formula>
    </cfRule>
  </conditionalFormatting>
  <conditionalFormatting sqref="H64">
    <cfRule type="containsText" dxfId="2" priority="16" operator="between" text="滞后">
      <formula>NOT(ISERROR(SEARCH("滞后",H64)))</formula>
    </cfRule>
  </conditionalFormatting>
  <conditionalFormatting sqref="H65">
    <cfRule type="containsText" dxfId="2" priority="15" operator="between" text="滞后">
      <formula>NOT(ISERROR(SEARCH("滞后",H65)))</formula>
    </cfRule>
  </conditionalFormatting>
  <conditionalFormatting sqref="H76">
    <cfRule type="containsText" dxfId="2" priority="10" operator="between" text="滞后">
      <formula>NOT(ISERROR(SEARCH("滞后",H76)))</formula>
    </cfRule>
  </conditionalFormatting>
  <conditionalFormatting sqref="H80">
    <cfRule type="containsText" dxfId="2" priority="8" operator="between" text="滞后">
      <formula>NOT(ISERROR(SEARCH("滞后",H80)))</formula>
    </cfRule>
  </conditionalFormatting>
  <conditionalFormatting sqref="H81">
    <cfRule type="containsText" dxfId="2" priority="7" operator="between" text="滞后">
      <formula>NOT(ISERROR(SEARCH("滞后",H81)))</formula>
    </cfRule>
  </conditionalFormatting>
  <conditionalFormatting sqref="H84">
    <cfRule type="containsText" dxfId="2" priority="6" operator="between" text="滞后">
      <formula>NOT(ISERROR(SEARCH("滞后",H84)))</formula>
    </cfRule>
  </conditionalFormatting>
  <conditionalFormatting sqref="H85">
    <cfRule type="containsText" dxfId="2" priority="82" operator="between" text="滞后">
      <formula>NOT(ISERROR(SEARCH("滞后",H85)))</formula>
    </cfRule>
  </conditionalFormatting>
  <conditionalFormatting sqref="H86">
    <cfRule type="containsText" dxfId="2" priority="81" operator="between" text="滞后">
      <formula>NOT(ISERROR(SEARCH("滞后",H86)))</formula>
    </cfRule>
  </conditionalFormatting>
  <conditionalFormatting sqref="H87">
    <cfRule type="containsText" dxfId="2" priority="4" operator="between" text="滞后">
      <formula>NOT(ISERROR(SEARCH("滞后",H87)))</formula>
    </cfRule>
  </conditionalFormatting>
  <conditionalFormatting sqref="H93">
    <cfRule type="containsText" dxfId="2" priority="80" operator="between" text="滞后">
      <formula>NOT(ISERROR(SEARCH("滞后",H93)))</formula>
    </cfRule>
  </conditionalFormatting>
  <conditionalFormatting sqref="H94">
    <cfRule type="containsText" dxfId="2" priority="76" operator="between" text="滞后">
      <formula>NOT(ISERROR(SEARCH("滞后",H94)))</formula>
    </cfRule>
  </conditionalFormatting>
  <conditionalFormatting sqref="H95">
    <cfRule type="containsText" dxfId="2" priority="75" operator="between" text="滞后">
      <formula>NOT(ISERROR(SEARCH("滞后",H95)))</formula>
    </cfRule>
  </conditionalFormatting>
  <conditionalFormatting sqref="H96">
    <cfRule type="containsText" dxfId="2" priority="72" operator="between" text="滞后">
      <formula>NOT(ISERROR(SEARCH("滞后",H96)))</formula>
    </cfRule>
  </conditionalFormatting>
  <conditionalFormatting sqref="H97">
    <cfRule type="containsText" dxfId="2" priority="71" operator="between" text="滞后">
      <formula>NOT(ISERROR(SEARCH("滞后",H97)))</formula>
    </cfRule>
  </conditionalFormatting>
  <conditionalFormatting sqref="H98">
    <cfRule type="containsText" dxfId="2" priority="68" operator="between" text="滞后">
      <formula>NOT(ISERROR(SEARCH("滞后",H98)))</formula>
    </cfRule>
  </conditionalFormatting>
  <conditionalFormatting sqref="H99">
    <cfRule type="containsText" dxfId="2" priority="67" operator="between" text="滞后">
      <formula>NOT(ISERROR(SEARCH("滞后",H99)))</formula>
    </cfRule>
  </conditionalFormatting>
  <conditionalFormatting sqref="H100">
    <cfRule type="containsText" dxfId="2" priority="66" operator="between" text="滞后">
      <formula>NOT(ISERROR(SEARCH("滞后",H100)))</formula>
    </cfRule>
  </conditionalFormatting>
  <conditionalFormatting sqref="H101">
    <cfRule type="containsText" dxfId="2" priority="64" operator="between" text="滞后">
      <formula>NOT(ISERROR(SEARCH("滞后",H101)))</formula>
    </cfRule>
  </conditionalFormatting>
  <conditionalFormatting sqref="H102">
    <cfRule type="containsText" dxfId="2" priority="63" operator="between" text="滞后">
      <formula>NOT(ISERROR(SEARCH("滞后",H102)))</formula>
    </cfRule>
  </conditionalFormatting>
  <conditionalFormatting sqref="H103">
    <cfRule type="containsText" dxfId="2" priority="62" operator="between" text="滞后">
      <formula>NOT(ISERROR(SEARCH("滞后",H103)))</formula>
    </cfRule>
  </conditionalFormatting>
  <conditionalFormatting sqref="H104">
    <cfRule type="containsText" dxfId="2" priority="61" operator="between" text="滞后">
      <formula>NOT(ISERROR(SEARCH("滞后",H104)))</formula>
    </cfRule>
  </conditionalFormatting>
  <conditionalFormatting sqref="H105">
    <cfRule type="containsText" dxfId="2" priority="60" operator="between" text="滞后">
      <formula>NOT(ISERROR(SEARCH("滞后",H105)))</formula>
    </cfRule>
  </conditionalFormatting>
  <conditionalFormatting sqref="H106">
    <cfRule type="containsText" dxfId="2" priority="59" operator="between" text="滞后">
      <formula>NOT(ISERROR(SEARCH("滞后",H106)))</formula>
    </cfRule>
  </conditionalFormatting>
  <conditionalFormatting sqref="H107">
    <cfRule type="containsText" dxfId="2" priority="58" operator="between" text="滞后">
      <formula>NOT(ISERROR(SEARCH("滞后",H107)))</formula>
    </cfRule>
  </conditionalFormatting>
  <conditionalFormatting sqref="H108">
    <cfRule type="containsText" dxfId="2" priority="57" operator="between" text="滞后">
      <formula>NOT(ISERROR(SEARCH("滞后",H108)))</formula>
    </cfRule>
  </conditionalFormatting>
  <conditionalFormatting sqref="H109">
    <cfRule type="containsText" dxfId="2" priority="56" operator="between" text="滞后">
      <formula>NOT(ISERROR(SEARCH("滞后",H109)))</formula>
    </cfRule>
  </conditionalFormatting>
  <conditionalFormatting sqref="H110">
    <cfRule type="containsText" dxfId="2" priority="55" operator="between" text="滞后">
      <formula>NOT(ISERROR(SEARCH("滞后",H110)))</formula>
    </cfRule>
  </conditionalFormatting>
  <conditionalFormatting sqref="H111">
    <cfRule type="containsText" dxfId="2" priority="54" operator="between" text="滞后">
      <formula>NOT(ISERROR(SEARCH("滞后",H111)))</formula>
    </cfRule>
  </conditionalFormatting>
  <conditionalFormatting sqref="H112">
    <cfRule type="containsText" dxfId="2" priority="53" operator="between" text="滞后">
      <formula>NOT(ISERROR(SEARCH("滞后",H112)))</formula>
    </cfRule>
  </conditionalFormatting>
  <conditionalFormatting sqref="H113">
    <cfRule type="containsText" dxfId="2" priority="52" operator="between" text="滞后">
      <formula>NOT(ISERROR(SEARCH("滞后",H113)))</formula>
    </cfRule>
  </conditionalFormatting>
  <conditionalFormatting sqref="H114">
    <cfRule type="containsText" dxfId="2" priority="51" operator="between" text="滞后">
      <formula>NOT(ISERROR(SEARCH("滞后",H114)))</formula>
    </cfRule>
  </conditionalFormatting>
  <conditionalFormatting sqref="H119">
    <cfRule type="containsText" dxfId="2" priority="39" operator="between" text="滞后">
      <formula>NOT(ISERROR(SEARCH("滞后",H119)))</formula>
    </cfRule>
  </conditionalFormatting>
  <conditionalFormatting sqref="H120">
    <cfRule type="containsText" dxfId="2" priority="38" operator="between" text="滞后">
      <formula>NOT(ISERROR(SEARCH("滞后",H120)))</formula>
    </cfRule>
  </conditionalFormatting>
  <conditionalFormatting sqref="H121">
    <cfRule type="containsText" dxfId="2" priority="34" operator="between" text="滞后">
      <formula>NOT(ISERROR(SEARCH("滞后",H121)))</formula>
    </cfRule>
  </conditionalFormatting>
  <conditionalFormatting sqref="H122">
    <cfRule type="containsText" dxfId="2" priority="31" operator="between" text="滞后">
      <formula>NOT(ISERROR(SEARCH("滞后",H122)))</formula>
    </cfRule>
  </conditionalFormatting>
  <conditionalFormatting sqref="H123">
    <cfRule type="containsText" dxfId="2" priority="28" operator="between" text="滞后">
      <formula>NOT(ISERROR(SEARCH("滞后",H123)))</formula>
    </cfRule>
  </conditionalFormatting>
  <conditionalFormatting sqref="H124">
    <cfRule type="containsText" dxfId="2" priority="27" operator="between" text="滞后">
      <formula>NOT(ISERROR(SEARCH("滞后",H124)))</formula>
    </cfRule>
  </conditionalFormatting>
  <conditionalFormatting sqref="H125">
    <cfRule type="containsText" dxfId="2" priority="24" operator="between" text="滞后">
      <formula>NOT(ISERROR(SEARCH("滞后",H125)))</formula>
    </cfRule>
  </conditionalFormatting>
  <conditionalFormatting sqref="H126">
    <cfRule type="containsText" dxfId="2" priority="23" operator="between" text="滞后">
      <formula>NOT(ISERROR(SEARCH("滞后",H126)))</formula>
    </cfRule>
  </conditionalFormatting>
  <conditionalFormatting sqref="H127">
    <cfRule type="containsText" dxfId="2" priority="22" operator="between" text="滞后">
      <formula>NOT(ISERROR(SEARCH("滞后",H127)))</formula>
    </cfRule>
  </conditionalFormatting>
  <conditionalFormatting sqref="H128">
    <cfRule type="containsText" dxfId="2" priority="21" operator="between" text="滞后">
      <formula>NOT(ISERROR(SEARCH("滞后",H128)))</formula>
    </cfRule>
  </conditionalFormatting>
  <conditionalFormatting sqref="H131">
    <cfRule type="containsText" dxfId="2" priority="19" operator="between" text="滞后">
      <formula>NOT(ISERROR(SEARCH("滞后",H131)))</formula>
    </cfRule>
  </conditionalFormatting>
  <conditionalFormatting sqref="H132">
    <cfRule type="containsText" dxfId="2" priority="18" operator="between" text="滞后">
      <formula>NOT(ISERROR(SEARCH("滞后",H132)))</formula>
    </cfRule>
  </conditionalFormatting>
  <conditionalFormatting sqref="H133">
    <cfRule type="containsText" dxfId="2" priority="17" operator="between" text="滞后">
      <formula>NOT(ISERROR(SEARCH("滞后",H133)))</formula>
    </cfRule>
  </conditionalFormatting>
  <conditionalFormatting sqref="H5:H6">
    <cfRule type="containsText" dxfId="2" priority="85" operator="between" text="滞后">
      <formula>NOT(ISERROR(SEARCH("滞后",H5)))</formula>
    </cfRule>
  </conditionalFormatting>
  <conditionalFormatting sqref="H22:H23">
    <cfRule type="containsText" dxfId="2" priority="9" operator="between" text="滞后">
      <formula>NOT(ISERROR(SEARCH("滞后",H22)))</formula>
    </cfRule>
  </conditionalFormatting>
  <conditionalFormatting sqref="H42:H43">
    <cfRule type="containsText" dxfId="2" priority="47" operator="between" text="滞后">
      <formula>NOT(ISERROR(SEARCH("滞后",H42)))</formula>
    </cfRule>
  </conditionalFormatting>
  <conditionalFormatting sqref="H44:H46">
    <cfRule type="containsText" dxfId="2" priority="46" operator="between" text="滞后">
      <formula>NOT(ISERROR(SEARCH("滞后",H44)))</formula>
    </cfRule>
  </conditionalFormatting>
  <conditionalFormatting sqref="H115:H116">
    <cfRule type="containsText" dxfId="2" priority="50" operator="between" text="滞后">
      <formula>NOT(ISERROR(SEARCH("滞后",H115)))</formula>
    </cfRule>
  </conditionalFormatting>
  <conditionalFormatting sqref="H117:H118">
    <cfRule type="containsText" dxfId="2" priority="49" operator="between" text="滞后">
      <formula>NOT(ISERROR(SEARCH("滞后",H117)))</formula>
    </cfRule>
  </conditionalFormatting>
  <conditionalFormatting sqref="H129:H130">
    <cfRule type="containsText" dxfId="2" priority="20" operator="between" text="滞后">
      <formula>NOT(ISERROR(SEARCH("滞后",H129)))</formula>
    </cfRule>
  </conditionalFormatting>
  <conditionalFormatting sqref="H7:H11 H88:H92 H16:H21 H30:H31 H82:H83 H77:H79 H66:H75 H24:H27">
    <cfRule type="containsText" dxfId="2" priority="84" operator="between" text="滞后">
      <formula>NOT(ISERROR(SEARCH("滞后",H7)))</formula>
    </cfRule>
  </conditionalFormatting>
  <printOptions horizontalCentered="1"/>
  <pageMargins left="0.708333333333333" right="0.708333333333333" top="0.747916666666667" bottom="0.747916666666667" header="0.314583333333333" footer="0.314583333333333"/>
  <pageSetup paperSize="9" firstPageNumber="15" orientation="portrait" useFirstPageNumber="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workbookViewId="0">
      <selection activeCell="C1" sqref="A$1:C$1048576"/>
    </sheetView>
  </sheetViews>
  <sheetFormatPr defaultColWidth="9" defaultRowHeight="13.5"/>
  <cols>
    <col min="2" max="2" width="9.5" style="8" customWidth="1"/>
    <col min="3" max="3" width="11.625" customWidth="1"/>
  </cols>
  <sheetData>
    <row r="1" spans="1:12">
      <c r="A1" t="s">
        <v>585</v>
      </c>
      <c r="B1" s="8" t="s">
        <v>586</v>
      </c>
      <c r="C1" s="9" t="s">
        <v>587</v>
      </c>
      <c r="F1" t="s">
        <v>585</v>
      </c>
      <c r="G1" t="s">
        <v>588</v>
      </c>
      <c r="H1" t="s">
        <v>589</v>
      </c>
      <c r="I1" t="s">
        <v>590</v>
      </c>
      <c r="J1" t="s">
        <v>591</v>
      </c>
      <c r="K1" s="9" t="s">
        <v>592</v>
      </c>
      <c r="L1" s="9" t="s">
        <v>593</v>
      </c>
    </row>
    <row r="2" spans="1:12">
      <c r="A2" t="s">
        <v>74</v>
      </c>
      <c r="B2" s="8">
        <v>51392.08</v>
      </c>
      <c r="C2" s="10">
        <f>B2/10000</f>
        <v>5.139208</v>
      </c>
      <c r="F2" t="s">
        <v>126</v>
      </c>
      <c r="G2">
        <v>53801</v>
      </c>
      <c r="H2">
        <v>16910</v>
      </c>
      <c r="I2">
        <v>55171</v>
      </c>
      <c r="J2">
        <v>16910</v>
      </c>
      <c r="K2">
        <f>I2/10000</f>
        <v>5.5171</v>
      </c>
      <c r="L2">
        <f>J2/10000</f>
        <v>1.691</v>
      </c>
    </row>
    <row r="3" spans="1:12">
      <c r="A3" t="s">
        <v>54</v>
      </c>
      <c r="B3" s="8">
        <v>55675</v>
      </c>
      <c r="C3" s="10">
        <f t="shared" ref="C3:C66" si="0">B3/10000</f>
        <v>5.5675</v>
      </c>
      <c r="F3" t="s">
        <v>133</v>
      </c>
      <c r="G3">
        <v>780</v>
      </c>
      <c r="H3">
        <v>780</v>
      </c>
      <c r="I3">
        <v>780</v>
      </c>
      <c r="J3">
        <v>780</v>
      </c>
      <c r="K3">
        <f t="shared" ref="K3:K66" si="1">I3/10000</f>
        <v>0.078</v>
      </c>
      <c r="L3">
        <f t="shared" ref="L3:L66" si="2">J3/10000</f>
        <v>0.078</v>
      </c>
    </row>
    <row r="4" spans="1:12">
      <c r="A4" t="s">
        <v>104</v>
      </c>
      <c r="B4" s="8">
        <v>64917</v>
      </c>
      <c r="C4" s="10">
        <f t="shared" si="0"/>
        <v>6.4917</v>
      </c>
      <c r="F4" t="s">
        <v>136</v>
      </c>
      <c r="G4">
        <v>23872</v>
      </c>
      <c r="H4">
        <v>8744</v>
      </c>
      <c r="I4">
        <v>23872</v>
      </c>
      <c r="J4">
        <v>8744</v>
      </c>
      <c r="K4">
        <f t="shared" si="1"/>
        <v>2.3872</v>
      </c>
      <c r="L4">
        <f t="shared" si="2"/>
        <v>0.8744</v>
      </c>
    </row>
    <row r="5" spans="1:12">
      <c r="A5" t="s">
        <v>29</v>
      </c>
      <c r="B5" s="8">
        <v>52679</v>
      </c>
      <c r="C5" s="10">
        <f t="shared" si="0"/>
        <v>5.2679</v>
      </c>
      <c r="F5" t="s">
        <v>128</v>
      </c>
      <c r="G5">
        <v>458</v>
      </c>
      <c r="H5">
        <v>238</v>
      </c>
      <c r="I5">
        <v>458</v>
      </c>
      <c r="J5">
        <v>238</v>
      </c>
      <c r="K5">
        <f t="shared" si="1"/>
        <v>0.0458</v>
      </c>
      <c r="L5">
        <f t="shared" si="2"/>
        <v>0.0238</v>
      </c>
    </row>
    <row r="6" spans="1:12">
      <c r="A6" t="s">
        <v>111</v>
      </c>
      <c r="B6" s="8">
        <v>51014.7</v>
      </c>
      <c r="C6" s="10">
        <f t="shared" si="0"/>
        <v>5.10147</v>
      </c>
      <c r="F6" t="s">
        <v>129</v>
      </c>
      <c r="G6">
        <v>15870</v>
      </c>
      <c r="H6">
        <v>1604</v>
      </c>
      <c r="I6">
        <v>15870</v>
      </c>
      <c r="J6">
        <v>1604</v>
      </c>
      <c r="K6">
        <f t="shared" si="1"/>
        <v>1.587</v>
      </c>
      <c r="L6">
        <f t="shared" si="2"/>
        <v>0.1604</v>
      </c>
    </row>
    <row r="7" spans="1:12">
      <c r="A7" t="s">
        <v>73</v>
      </c>
      <c r="B7" s="8">
        <v>69705.8</v>
      </c>
      <c r="C7" s="10">
        <f t="shared" si="0"/>
        <v>6.97058</v>
      </c>
      <c r="F7" t="s">
        <v>130</v>
      </c>
      <c r="G7">
        <v>2813</v>
      </c>
      <c r="H7">
        <v>1116</v>
      </c>
      <c r="I7">
        <v>4183</v>
      </c>
      <c r="J7">
        <v>1116</v>
      </c>
      <c r="K7">
        <f t="shared" si="1"/>
        <v>0.4183</v>
      </c>
      <c r="L7">
        <f t="shared" si="2"/>
        <v>0.1116</v>
      </c>
    </row>
    <row r="8" spans="1:12">
      <c r="A8" t="s">
        <v>109</v>
      </c>
      <c r="B8" s="8">
        <v>56984</v>
      </c>
      <c r="C8" s="10">
        <f t="shared" si="0"/>
        <v>5.6984</v>
      </c>
      <c r="F8" t="s">
        <v>132</v>
      </c>
      <c r="G8">
        <v>3844</v>
      </c>
      <c r="H8">
        <v>1504</v>
      </c>
      <c r="I8">
        <v>3844</v>
      </c>
      <c r="J8">
        <v>1504</v>
      </c>
      <c r="K8">
        <f t="shared" si="1"/>
        <v>0.3844</v>
      </c>
      <c r="L8">
        <f t="shared" si="2"/>
        <v>0.1504</v>
      </c>
    </row>
    <row r="9" spans="1:12">
      <c r="A9" t="s">
        <v>91</v>
      </c>
      <c r="B9" s="8">
        <v>37799</v>
      </c>
      <c r="C9" s="10">
        <f t="shared" si="0"/>
        <v>3.7799</v>
      </c>
      <c r="F9" t="s">
        <v>135</v>
      </c>
      <c r="G9">
        <v>3630</v>
      </c>
      <c r="H9">
        <v>1420</v>
      </c>
      <c r="I9">
        <v>3630</v>
      </c>
      <c r="J9">
        <v>1420</v>
      </c>
      <c r="K9">
        <f t="shared" si="1"/>
        <v>0.363</v>
      </c>
      <c r="L9">
        <f t="shared" si="2"/>
        <v>0.142</v>
      </c>
    </row>
    <row r="10" spans="1:12">
      <c r="A10" t="s">
        <v>49</v>
      </c>
      <c r="B10" s="8">
        <v>6374.48</v>
      </c>
      <c r="C10" s="10">
        <f t="shared" si="0"/>
        <v>0.637448</v>
      </c>
      <c r="F10" t="s">
        <v>134</v>
      </c>
      <c r="G10">
        <v>2444</v>
      </c>
      <c r="H10">
        <v>1414</v>
      </c>
      <c r="I10">
        <v>2444</v>
      </c>
      <c r="J10">
        <v>1414</v>
      </c>
      <c r="K10">
        <f t="shared" si="1"/>
        <v>0.2444</v>
      </c>
      <c r="L10">
        <f t="shared" si="2"/>
        <v>0.1414</v>
      </c>
    </row>
    <row r="11" spans="1:12">
      <c r="A11" t="s">
        <v>25</v>
      </c>
      <c r="B11" s="8">
        <v>142433</v>
      </c>
      <c r="C11" s="10">
        <f t="shared" si="0"/>
        <v>14.2433</v>
      </c>
      <c r="F11" t="s">
        <v>131</v>
      </c>
      <c r="G11">
        <v>90</v>
      </c>
      <c r="H11">
        <v>90</v>
      </c>
      <c r="I11">
        <v>90</v>
      </c>
      <c r="J11">
        <v>90</v>
      </c>
      <c r="K11">
        <f t="shared" si="1"/>
        <v>0.009</v>
      </c>
      <c r="L11">
        <f t="shared" si="2"/>
        <v>0.009</v>
      </c>
    </row>
    <row r="12" spans="1:12">
      <c r="A12" t="s">
        <v>63</v>
      </c>
      <c r="B12" s="8">
        <v>48888</v>
      </c>
      <c r="C12" s="10">
        <f t="shared" si="0"/>
        <v>4.8888</v>
      </c>
      <c r="F12" t="s">
        <v>86</v>
      </c>
      <c r="G12">
        <v>25908</v>
      </c>
      <c r="H12">
        <v>9290</v>
      </c>
      <c r="I12">
        <v>26032.142</v>
      </c>
      <c r="J12">
        <v>9290</v>
      </c>
      <c r="K12">
        <f t="shared" si="1"/>
        <v>2.6032142</v>
      </c>
      <c r="L12">
        <f t="shared" si="2"/>
        <v>0.929</v>
      </c>
    </row>
    <row r="13" spans="1:12">
      <c r="A13" t="s">
        <v>67</v>
      </c>
      <c r="B13" s="8">
        <v>57783.9768</v>
      </c>
      <c r="C13" s="10">
        <f t="shared" si="0"/>
        <v>5.77839768</v>
      </c>
      <c r="F13" t="s">
        <v>91</v>
      </c>
      <c r="G13">
        <v>8526</v>
      </c>
      <c r="H13">
        <v>1376</v>
      </c>
      <c r="I13">
        <v>8526</v>
      </c>
      <c r="J13">
        <v>1376</v>
      </c>
      <c r="K13">
        <f t="shared" si="1"/>
        <v>0.8526</v>
      </c>
      <c r="L13">
        <f t="shared" si="2"/>
        <v>0.1376</v>
      </c>
    </row>
    <row r="14" spans="1:12">
      <c r="A14" t="s">
        <v>22</v>
      </c>
      <c r="B14" s="8">
        <v>141831</v>
      </c>
      <c r="C14" s="10">
        <f t="shared" si="0"/>
        <v>14.1831</v>
      </c>
      <c r="F14" t="s">
        <v>89</v>
      </c>
      <c r="G14">
        <v>2490</v>
      </c>
      <c r="H14">
        <v>1140</v>
      </c>
      <c r="I14">
        <v>2490</v>
      </c>
      <c r="J14">
        <v>1140</v>
      </c>
      <c r="K14">
        <f t="shared" si="1"/>
        <v>0.249</v>
      </c>
      <c r="L14">
        <f t="shared" si="2"/>
        <v>0.114</v>
      </c>
    </row>
    <row r="15" spans="1:12">
      <c r="A15" t="s">
        <v>70</v>
      </c>
      <c r="B15" s="8">
        <v>99810</v>
      </c>
      <c r="C15" s="10">
        <f t="shared" si="0"/>
        <v>9.981</v>
      </c>
      <c r="F15" t="s">
        <v>87</v>
      </c>
      <c r="G15">
        <v>4000</v>
      </c>
      <c r="H15">
        <v>4000</v>
      </c>
      <c r="I15">
        <v>4000</v>
      </c>
      <c r="J15">
        <v>4000</v>
      </c>
      <c r="K15">
        <f t="shared" si="1"/>
        <v>0.4</v>
      </c>
      <c r="L15">
        <f t="shared" si="2"/>
        <v>0.4</v>
      </c>
    </row>
    <row r="16" spans="1:12">
      <c r="A16" t="s">
        <v>117</v>
      </c>
      <c r="B16" s="8">
        <v>83101.58</v>
      </c>
      <c r="C16" s="10">
        <f t="shared" si="0"/>
        <v>8.310158</v>
      </c>
      <c r="F16" t="s">
        <v>90</v>
      </c>
      <c r="G16">
        <v>6379</v>
      </c>
      <c r="H16">
        <v>564</v>
      </c>
      <c r="I16">
        <v>6503.142</v>
      </c>
      <c r="J16">
        <v>564</v>
      </c>
      <c r="K16">
        <f t="shared" si="1"/>
        <v>0.6503142</v>
      </c>
      <c r="L16">
        <f t="shared" si="2"/>
        <v>0.0564</v>
      </c>
    </row>
    <row r="17" spans="1:12">
      <c r="A17" t="s">
        <v>66</v>
      </c>
      <c r="B17" s="8">
        <v>83367.2</v>
      </c>
      <c r="C17" s="10">
        <f t="shared" si="0"/>
        <v>8.33672</v>
      </c>
      <c r="F17" t="s">
        <v>96</v>
      </c>
      <c r="G17">
        <v>2220</v>
      </c>
      <c r="H17">
        <v>820</v>
      </c>
      <c r="I17">
        <v>2220</v>
      </c>
      <c r="J17">
        <v>820</v>
      </c>
      <c r="K17">
        <f t="shared" si="1"/>
        <v>0.222</v>
      </c>
      <c r="L17">
        <f t="shared" si="2"/>
        <v>0.082</v>
      </c>
    </row>
    <row r="18" spans="1:12">
      <c r="A18" t="s">
        <v>60</v>
      </c>
      <c r="B18" s="8">
        <v>276530.46</v>
      </c>
      <c r="C18" s="10">
        <f t="shared" si="0"/>
        <v>27.653046</v>
      </c>
      <c r="F18" t="s">
        <v>94</v>
      </c>
      <c r="G18">
        <v>508</v>
      </c>
      <c r="H18">
        <v>260</v>
      </c>
      <c r="I18">
        <v>508</v>
      </c>
      <c r="J18">
        <v>260</v>
      </c>
      <c r="K18">
        <f t="shared" si="1"/>
        <v>0.0508</v>
      </c>
      <c r="L18">
        <f t="shared" si="2"/>
        <v>0.026</v>
      </c>
    </row>
    <row r="19" spans="1:12">
      <c r="A19" t="s">
        <v>28</v>
      </c>
      <c r="B19" s="8">
        <v>71701.5</v>
      </c>
      <c r="C19" s="10">
        <f t="shared" si="0"/>
        <v>7.17015</v>
      </c>
      <c r="F19" t="s">
        <v>95</v>
      </c>
      <c r="G19">
        <v>580</v>
      </c>
      <c r="H19">
        <v>580</v>
      </c>
      <c r="I19">
        <v>580</v>
      </c>
      <c r="J19">
        <v>580</v>
      </c>
      <c r="K19">
        <f t="shared" si="1"/>
        <v>0.058</v>
      </c>
      <c r="L19">
        <f t="shared" si="2"/>
        <v>0.058</v>
      </c>
    </row>
    <row r="20" spans="1:12">
      <c r="A20" t="s">
        <v>102</v>
      </c>
      <c r="B20" s="8">
        <v>88516.6</v>
      </c>
      <c r="C20" s="10">
        <f t="shared" si="0"/>
        <v>8.85166</v>
      </c>
      <c r="F20" t="s">
        <v>92</v>
      </c>
      <c r="G20">
        <v>489</v>
      </c>
      <c r="H20">
        <v>274</v>
      </c>
      <c r="I20">
        <v>489</v>
      </c>
      <c r="J20">
        <v>274</v>
      </c>
      <c r="K20">
        <f t="shared" si="1"/>
        <v>0.0489</v>
      </c>
      <c r="L20">
        <f t="shared" si="2"/>
        <v>0.0274</v>
      </c>
    </row>
    <row r="21" spans="1:12">
      <c r="A21" t="s">
        <v>116</v>
      </c>
      <c r="B21" s="8">
        <v>14980.5</v>
      </c>
      <c r="C21" s="10">
        <f t="shared" si="0"/>
        <v>1.49805</v>
      </c>
      <c r="F21" t="s">
        <v>93</v>
      </c>
      <c r="G21">
        <v>716</v>
      </c>
      <c r="H21">
        <v>276</v>
      </c>
      <c r="I21">
        <v>716</v>
      </c>
      <c r="J21">
        <v>276</v>
      </c>
      <c r="K21">
        <f t="shared" si="1"/>
        <v>0.0716</v>
      </c>
      <c r="L21">
        <f t="shared" si="2"/>
        <v>0.0276</v>
      </c>
    </row>
    <row r="22" spans="1:12">
      <c r="A22" t="s">
        <v>89</v>
      </c>
      <c r="B22" s="8">
        <v>33252.74</v>
      </c>
      <c r="C22" s="10">
        <f t="shared" si="0"/>
        <v>3.325274</v>
      </c>
      <c r="F22" t="s">
        <v>114</v>
      </c>
      <c r="G22">
        <v>6477.93</v>
      </c>
      <c r="H22">
        <v>3901</v>
      </c>
      <c r="I22">
        <v>6477.93</v>
      </c>
      <c r="J22">
        <v>3901</v>
      </c>
      <c r="K22">
        <f t="shared" si="1"/>
        <v>0.647793</v>
      </c>
      <c r="L22">
        <f t="shared" si="2"/>
        <v>0.3901</v>
      </c>
    </row>
    <row r="23" spans="1:12">
      <c r="A23" t="s">
        <v>87</v>
      </c>
      <c r="B23" s="8">
        <v>24581.48</v>
      </c>
      <c r="C23" s="10">
        <f t="shared" si="0"/>
        <v>2.458148</v>
      </c>
      <c r="F23" t="s">
        <v>117</v>
      </c>
      <c r="G23">
        <v>71.93</v>
      </c>
      <c r="H23">
        <v>52</v>
      </c>
      <c r="I23">
        <v>71.93</v>
      </c>
      <c r="J23">
        <v>52</v>
      </c>
      <c r="K23">
        <f t="shared" si="1"/>
        <v>0.007193</v>
      </c>
      <c r="L23">
        <f t="shared" si="2"/>
        <v>0.0052</v>
      </c>
    </row>
    <row r="24" spans="1:12">
      <c r="A24" t="s">
        <v>133</v>
      </c>
      <c r="B24" s="8">
        <v>53879.57</v>
      </c>
      <c r="C24" s="10">
        <f t="shared" si="0"/>
        <v>5.387957</v>
      </c>
      <c r="F24" t="s">
        <v>116</v>
      </c>
      <c r="G24">
        <v>74</v>
      </c>
      <c r="H24">
        <v>64</v>
      </c>
      <c r="I24">
        <v>74</v>
      </c>
      <c r="J24">
        <v>64</v>
      </c>
      <c r="K24">
        <f t="shared" si="1"/>
        <v>0.0074</v>
      </c>
      <c r="L24">
        <f t="shared" si="2"/>
        <v>0.0064</v>
      </c>
    </row>
    <row r="25" spans="1:12">
      <c r="A25" t="s">
        <v>136</v>
      </c>
      <c r="B25" s="8">
        <v>40023.71</v>
      </c>
      <c r="C25" s="10">
        <f t="shared" si="0"/>
        <v>4.002371</v>
      </c>
      <c r="F25" t="s">
        <v>120</v>
      </c>
      <c r="G25">
        <v>2735</v>
      </c>
      <c r="H25">
        <v>1350</v>
      </c>
      <c r="I25">
        <v>2735</v>
      </c>
      <c r="J25">
        <v>1350</v>
      </c>
      <c r="K25">
        <f t="shared" si="1"/>
        <v>0.2735</v>
      </c>
      <c r="L25">
        <f t="shared" si="2"/>
        <v>0.135</v>
      </c>
    </row>
    <row r="26" spans="1:12">
      <c r="A26" t="s">
        <v>105</v>
      </c>
      <c r="B26" s="8">
        <v>137987.2</v>
      </c>
      <c r="C26" s="10">
        <f t="shared" si="0"/>
        <v>13.79872</v>
      </c>
      <c r="F26" t="s">
        <v>118</v>
      </c>
      <c r="G26">
        <v>56</v>
      </c>
      <c r="H26">
        <v>56</v>
      </c>
      <c r="I26">
        <v>56</v>
      </c>
      <c r="J26">
        <v>56</v>
      </c>
      <c r="K26">
        <f t="shared" si="1"/>
        <v>0.0056</v>
      </c>
      <c r="L26">
        <f t="shared" si="2"/>
        <v>0.0056</v>
      </c>
    </row>
    <row r="27" spans="1:12">
      <c r="A27" t="s">
        <v>100</v>
      </c>
      <c r="B27" s="8">
        <v>41755</v>
      </c>
      <c r="C27" s="10">
        <f t="shared" si="0"/>
        <v>4.1755</v>
      </c>
      <c r="F27" t="s">
        <v>115</v>
      </c>
      <c r="G27">
        <v>151</v>
      </c>
      <c r="H27">
        <v>151</v>
      </c>
      <c r="I27">
        <v>151</v>
      </c>
      <c r="J27">
        <v>151</v>
      </c>
      <c r="K27">
        <f t="shared" si="1"/>
        <v>0.0151</v>
      </c>
      <c r="L27">
        <f t="shared" si="2"/>
        <v>0.0151</v>
      </c>
    </row>
    <row r="28" spans="1:12">
      <c r="A28" t="s">
        <v>80</v>
      </c>
      <c r="B28" s="8">
        <v>37800</v>
      </c>
      <c r="C28" s="10">
        <f t="shared" si="0"/>
        <v>3.78</v>
      </c>
      <c r="F28" t="s">
        <v>123</v>
      </c>
      <c r="G28">
        <v>78</v>
      </c>
      <c r="H28">
        <v>78</v>
      </c>
      <c r="I28">
        <v>78</v>
      </c>
      <c r="J28">
        <v>78</v>
      </c>
      <c r="K28">
        <f t="shared" si="1"/>
        <v>0.0078</v>
      </c>
      <c r="L28">
        <f t="shared" si="2"/>
        <v>0.0078</v>
      </c>
    </row>
    <row r="29" spans="1:12">
      <c r="A29" t="s">
        <v>90</v>
      </c>
      <c r="B29" s="8">
        <v>62790</v>
      </c>
      <c r="C29" s="10">
        <f t="shared" si="0"/>
        <v>6.279</v>
      </c>
      <c r="F29" t="s">
        <v>119</v>
      </c>
      <c r="G29">
        <v>1088</v>
      </c>
      <c r="H29">
        <v>440</v>
      </c>
      <c r="I29">
        <v>1088</v>
      </c>
      <c r="J29">
        <v>440</v>
      </c>
      <c r="K29">
        <f t="shared" si="1"/>
        <v>0.1088</v>
      </c>
      <c r="L29">
        <f t="shared" si="2"/>
        <v>0.044</v>
      </c>
    </row>
    <row r="30" spans="1:12">
      <c r="A30" t="s">
        <v>50</v>
      </c>
      <c r="B30" s="8">
        <v>75750</v>
      </c>
      <c r="C30" s="10">
        <f t="shared" si="0"/>
        <v>7.575</v>
      </c>
      <c r="F30" t="s">
        <v>124</v>
      </c>
      <c r="G30">
        <v>1830</v>
      </c>
      <c r="H30">
        <v>1456</v>
      </c>
      <c r="I30">
        <v>1830</v>
      </c>
      <c r="J30">
        <v>1456</v>
      </c>
      <c r="K30">
        <f t="shared" si="1"/>
        <v>0.183</v>
      </c>
      <c r="L30">
        <f t="shared" si="2"/>
        <v>0.1456</v>
      </c>
    </row>
    <row r="31" spans="1:12">
      <c r="A31" t="s">
        <v>127</v>
      </c>
      <c r="B31" s="8">
        <v>32574</v>
      </c>
      <c r="C31" s="10">
        <f t="shared" si="0"/>
        <v>3.2574</v>
      </c>
      <c r="F31" t="s">
        <v>121</v>
      </c>
      <c r="G31">
        <v>394</v>
      </c>
      <c r="H31">
        <v>254</v>
      </c>
      <c r="I31">
        <v>394</v>
      </c>
      <c r="J31">
        <v>254</v>
      </c>
      <c r="K31">
        <f t="shared" si="1"/>
        <v>0.0394</v>
      </c>
      <c r="L31">
        <f t="shared" si="2"/>
        <v>0.0254</v>
      </c>
    </row>
    <row r="32" spans="1:12">
      <c r="A32" t="s">
        <v>128</v>
      </c>
      <c r="B32" s="8">
        <v>16499.5</v>
      </c>
      <c r="C32" s="10">
        <f t="shared" si="0"/>
        <v>1.64995</v>
      </c>
      <c r="F32" t="s">
        <v>107</v>
      </c>
      <c r="G32">
        <v>12013.65</v>
      </c>
      <c r="H32">
        <v>4752</v>
      </c>
      <c r="I32">
        <v>12013.65</v>
      </c>
      <c r="J32">
        <v>4752</v>
      </c>
      <c r="K32">
        <f t="shared" si="1"/>
        <v>1.201365</v>
      </c>
      <c r="L32">
        <f t="shared" si="2"/>
        <v>0.4752</v>
      </c>
    </row>
    <row r="33" spans="1:12">
      <c r="A33" t="s">
        <v>27</v>
      </c>
      <c r="B33" s="8">
        <v>130497.84</v>
      </c>
      <c r="C33" s="10">
        <f t="shared" si="0"/>
        <v>13.049784</v>
      </c>
      <c r="F33" t="s">
        <v>111</v>
      </c>
      <c r="G33">
        <v>693</v>
      </c>
      <c r="H33">
        <v>340</v>
      </c>
      <c r="I33">
        <v>693</v>
      </c>
      <c r="J33">
        <v>340</v>
      </c>
      <c r="K33">
        <f t="shared" si="1"/>
        <v>0.0693</v>
      </c>
      <c r="L33">
        <f t="shared" si="2"/>
        <v>0.034</v>
      </c>
    </row>
    <row r="34" spans="1:12">
      <c r="A34" t="s">
        <v>120</v>
      </c>
      <c r="B34" s="8">
        <v>70620.49</v>
      </c>
      <c r="C34" s="10">
        <f t="shared" si="0"/>
        <v>7.062049</v>
      </c>
      <c r="F34" t="s">
        <v>109</v>
      </c>
      <c r="G34">
        <v>5164</v>
      </c>
      <c r="H34">
        <v>2714</v>
      </c>
      <c r="I34">
        <v>5164</v>
      </c>
      <c r="J34">
        <v>2714</v>
      </c>
      <c r="K34">
        <f t="shared" si="1"/>
        <v>0.5164</v>
      </c>
      <c r="L34">
        <f t="shared" si="2"/>
        <v>0.2714</v>
      </c>
    </row>
    <row r="35" spans="1:12">
      <c r="A35" t="s">
        <v>57</v>
      </c>
      <c r="B35" s="8">
        <v>7408.1795</v>
      </c>
      <c r="C35" s="10">
        <f t="shared" si="0"/>
        <v>0.74081795</v>
      </c>
      <c r="F35" t="s">
        <v>110</v>
      </c>
      <c r="G35">
        <v>4978</v>
      </c>
      <c r="H35">
        <v>1200</v>
      </c>
      <c r="I35">
        <v>4978</v>
      </c>
      <c r="J35">
        <v>1200</v>
      </c>
      <c r="K35">
        <f t="shared" si="1"/>
        <v>0.4978</v>
      </c>
      <c r="L35">
        <f t="shared" si="2"/>
        <v>0.12</v>
      </c>
    </row>
    <row r="36" spans="1:12">
      <c r="A36" t="s">
        <v>129</v>
      </c>
      <c r="B36" s="8">
        <v>42279.4</v>
      </c>
      <c r="C36" s="10">
        <f t="shared" si="0"/>
        <v>4.22794</v>
      </c>
      <c r="F36" t="s">
        <v>112</v>
      </c>
      <c r="G36">
        <v>490.65</v>
      </c>
      <c r="H36">
        <v>298</v>
      </c>
      <c r="I36">
        <v>490.65</v>
      </c>
      <c r="J36">
        <v>298</v>
      </c>
      <c r="K36">
        <f t="shared" si="1"/>
        <v>0.049065</v>
      </c>
      <c r="L36">
        <f t="shared" si="2"/>
        <v>0.0298</v>
      </c>
    </row>
    <row r="37" spans="1:12">
      <c r="A37" t="s">
        <v>48</v>
      </c>
      <c r="B37" s="8">
        <v>26289.5</v>
      </c>
      <c r="C37" s="10">
        <f t="shared" si="0"/>
        <v>2.62895</v>
      </c>
      <c r="F37" t="s">
        <v>108</v>
      </c>
      <c r="G37">
        <v>688</v>
      </c>
      <c r="H37">
        <v>200</v>
      </c>
      <c r="I37">
        <v>688</v>
      </c>
      <c r="J37">
        <v>200</v>
      </c>
      <c r="K37">
        <f t="shared" si="1"/>
        <v>0.0688</v>
      </c>
      <c r="L37">
        <f t="shared" si="2"/>
        <v>0.02</v>
      </c>
    </row>
    <row r="38" spans="1:12">
      <c r="A38" t="s">
        <v>103</v>
      </c>
      <c r="B38" s="8">
        <v>56581.01</v>
      </c>
      <c r="C38" s="10">
        <f t="shared" si="0"/>
        <v>5.658101</v>
      </c>
      <c r="F38" t="s">
        <v>59</v>
      </c>
      <c r="G38">
        <v>36101</v>
      </c>
      <c r="H38">
        <v>9898</v>
      </c>
      <c r="I38">
        <v>36101</v>
      </c>
      <c r="J38">
        <v>9898</v>
      </c>
      <c r="K38">
        <f t="shared" si="1"/>
        <v>3.6101</v>
      </c>
      <c r="L38">
        <f t="shared" si="2"/>
        <v>0.9898</v>
      </c>
    </row>
    <row r="39" spans="1:12">
      <c r="A39" t="s">
        <v>46</v>
      </c>
      <c r="B39" s="8">
        <v>48546.01</v>
      </c>
      <c r="C39" s="10">
        <f t="shared" si="0"/>
        <v>4.854601</v>
      </c>
      <c r="F39" t="s">
        <v>66</v>
      </c>
      <c r="G39">
        <v>33210</v>
      </c>
      <c r="H39">
        <v>8486</v>
      </c>
      <c r="I39">
        <v>33210</v>
      </c>
      <c r="J39">
        <v>8486</v>
      </c>
      <c r="K39">
        <f t="shared" si="1"/>
        <v>3.321</v>
      </c>
      <c r="L39">
        <f t="shared" si="2"/>
        <v>0.8486</v>
      </c>
    </row>
    <row r="40" spans="1:12">
      <c r="A40" t="s">
        <v>118</v>
      </c>
      <c r="B40" s="8">
        <v>14047</v>
      </c>
      <c r="C40" s="10">
        <f t="shared" si="0"/>
        <v>1.4047</v>
      </c>
      <c r="F40" t="s">
        <v>60</v>
      </c>
      <c r="G40">
        <v>216</v>
      </c>
      <c r="H40">
        <v>126</v>
      </c>
      <c r="I40">
        <v>216</v>
      </c>
      <c r="J40">
        <v>126</v>
      </c>
      <c r="K40">
        <f t="shared" si="1"/>
        <v>0.0216</v>
      </c>
      <c r="L40">
        <f t="shared" si="2"/>
        <v>0.0126</v>
      </c>
    </row>
    <row r="41" spans="1:12">
      <c r="A41" t="s">
        <v>61</v>
      </c>
      <c r="B41" s="8">
        <v>10508.41</v>
      </c>
      <c r="C41" s="10">
        <f t="shared" si="0"/>
        <v>1.050841</v>
      </c>
      <c r="F41" t="s">
        <v>64</v>
      </c>
      <c r="G41">
        <v>70</v>
      </c>
      <c r="H41">
        <v>70</v>
      </c>
      <c r="I41">
        <v>70</v>
      </c>
      <c r="J41">
        <v>70</v>
      </c>
      <c r="K41">
        <f t="shared" si="1"/>
        <v>0.007</v>
      </c>
      <c r="L41">
        <f t="shared" si="2"/>
        <v>0.007</v>
      </c>
    </row>
    <row r="42" spans="1:12">
      <c r="A42" t="s">
        <v>72</v>
      </c>
      <c r="B42" s="8">
        <v>59861.56</v>
      </c>
      <c r="C42" s="10">
        <f t="shared" si="0"/>
        <v>5.986156</v>
      </c>
      <c r="F42" t="s">
        <v>65</v>
      </c>
      <c r="G42">
        <v>2500</v>
      </c>
      <c r="H42">
        <v>1120</v>
      </c>
      <c r="I42">
        <v>2500</v>
      </c>
      <c r="J42">
        <v>1120</v>
      </c>
      <c r="K42">
        <f t="shared" si="1"/>
        <v>0.25</v>
      </c>
      <c r="L42">
        <f t="shared" si="2"/>
        <v>0.112</v>
      </c>
    </row>
    <row r="43" spans="1:12">
      <c r="A43" t="s">
        <v>31</v>
      </c>
      <c r="B43" s="8">
        <v>970535</v>
      </c>
      <c r="C43" s="10">
        <f t="shared" si="0"/>
        <v>97.0535</v>
      </c>
      <c r="F43" t="s">
        <v>62</v>
      </c>
      <c r="G43">
        <v>105</v>
      </c>
      <c r="H43">
        <v>96</v>
      </c>
      <c r="I43">
        <v>105</v>
      </c>
      <c r="J43">
        <v>96</v>
      </c>
      <c r="K43">
        <f t="shared" si="1"/>
        <v>0.0105</v>
      </c>
      <c r="L43">
        <f t="shared" si="2"/>
        <v>0.0096</v>
      </c>
    </row>
    <row r="44" spans="1:12">
      <c r="A44" t="s">
        <v>47</v>
      </c>
      <c r="B44" s="8">
        <v>115181</v>
      </c>
      <c r="C44" s="10">
        <f t="shared" si="0"/>
        <v>11.5181</v>
      </c>
      <c r="F44" t="s">
        <v>44</v>
      </c>
      <c r="G44">
        <v>9234.68</v>
      </c>
      <c r="H44">
        <v>3018</v>
      </c>
      <c r="I44">
        <v>9234.68</v>
      </c>
      <c r="J44">
        <v>3018</v>
      </c>
      <c r="K44">
        <f t="shared" si="1"/>
        <v>0.923468</v>
      </c>
      <c r="L44">
        <f t="shared" si="2"/>
        <v>0.3018</v>
      </c>
    </row>
    <row r="45" spans="1:12">
      <c r="A45" t="s">
        <v>96</v>
      </c>
      <c r="B45" s="8">
        <v>87567</v>
      </c>
      <c r="C45" s="10">
        <f t="shared" si="0"/>
        <v>8.7567</v>
      </c>
      <c r="F45" t="s">
        <v>54</v>
      </c>
      <c r="G45">
        <v>288</v>
      </c>
      <c r="H45">
        <v>238</v>
      </c>
      <c r="I45">
        <v>288</v>
      </c>
      <c r="J45">
        <v>238</v>
      </c>
      <c r="K45">
        <f t="shared" si="1"/>
        <v>0.0288</v>
      </c>
      <c r="L45">
        <f t="shared" si="2"/>
        <v>0.0238</v>
      </c>
    </row>
    <row r="46" spans="1:12">
      <c r="A46" t="s">
        <v>64</v>
      </c>
      <c r="B46" s="8">
        <v>18956.41</v>
      </c>
      <c r="C46" s="10">
        <f t="shared" si="0"/>
        <v>1.895641</v>
      </c>
      <c r="F46" t="s">
        <v>50</v>
      </c>
      <c r="G46">
        <v>180</v>
      </c>
      <c r="H46">
        <v>120</v>
      </c>
      <c r="I46">
        <v>180</v>
      </c>
      <c r="J46">
        <v>120</v>
      </c>
      <c r="K46">
        <f t="shared" si="1"/>
        <v>0.018</v>
      </c>
      <c r="L46">
        <f t="shared" si="2"/>
        <v>0.012</v>
      </c>
    </row>
    <row r="47" spans="1:12">
      <c r="A47" t="s">
        <v>53</v>
      </c>
      <c r="B47" s="8">
        <v>148060.79</v>
      </c>
      <c r="C47" s="10">
        <f t="shared" si="0"/>
        <v>14.806079</v>
      </c>
      <c r="F47" t="s">
        <v>46</v>
      </c>
      <c r="G47">
        <v>218.68</v>
      </c>
      <c r="H47">
        <v>100</v>
      </c>
      <c r="I47">
        <v>218.68</v>
      </c>
      <c r="J47">
        <v>100</v>
      </c>
      <c r="K47">
        <f t="shared" si="1"/>
        <v>0.021868</v>
      </c>
      <c r="L47">
        <f t="shared" si="2"/>
        <v>0.01</v>
      </c>
    </row>
    <row r="48" spans="1:12">
      <c r="A48" t="s">
        <v>94</v>
      </c>
      <c r="B48" s="8">
        <v>24796</v>
      </c>
      <c r="C48" s="10">
        <f t="shared" si="0"/>
        <v>2.4796</v>
      </c>
      <c r="F48" t="s">
        <v>47</v>
      </c>
      <c r="G48">
        <v>155</v>
      </c>
      <c r="H48">
        <v>54</v>
      </c>
      <c r="I48">
        <v>155</v>
      </c>
      <c r="J48">
        <v>54</v>
      </c>
      <c r="K48">
        <f t="shared" si="1"/>
        <v>0.0155</v>
      </c>
      <c r="L48">
        <f t="shared" si="2"/>
        <v>0.0054</v>
      </c>
    </row>
    <row r="49" spans="1:12">
      <c r="A49" t="s">
        <v>110</v>
      </c>
      <c r="B49" s="8">
        <v>41296</v>
      </c>
      <c r="C49" s="10">
        <f t="shared" si="0"/>
        <v>4.1296</v>
      </c>
      <c r="F49" t="s">
        <v>53</v>
      </c>
      <c r="G49">
        <v>6128</v>
      </c>
      <c r="H49">
        <v>958</v>
      </c>
      <c r="I49">
        <v>6128</v>
      </c>
      <c r="J49">
        <v>958</v>
      </c>
      <c r="K49">
        <f t="shared" si="1"/>
        <v>0.6128</v>
      </c>
      <c r="L49">
        <f t="shared" si="2"/>
        <v>0.0958</v>
      </c>
    </row>
    <row r="50" spans="1:12">
      <c r="A50" t="s">
        <v>130</v>
      </c>
      <c r="B50" s="8">
        <v>59828.11</v>
      </c>
      <c r="C50" s="10">
        <f t="shared" si="0"/>
        <v>5.982811</v>
      </c>
      <c r="F50" t="s">
        <v>51</v>
      </c>
      <c r="G50">
        <v>792</v>
      </c>
      <c r="H50">
        <v>542</v>
      </c>
      <c r="I50">
        <v>792</v>
      </c>
      <c r="J50">
        <v>542</v>
      </c>
      <c r="K50">
        <f t="shared" si="1"/>
        <v>0.0792</v>
      </c>
      <c r="L50">
        <f t="shared" si="2"/>
        <v>0.0542</v>
      </c>
    </row>
    <row r="51" spans="1:12">
      <c r="A51" t="s">
        <v>132</v>
      </c>
      <c r="B51" s="8">
        <v>50448.95</v>
      </c>
      <c r="C51" s="10">
        <f t="shared" si="0"/>
        <v>5.044895</v>
      </c>
      <c r="F51" t="s">
        <v>56</v>
      </c>
      <c r="G51">
        <v>822</v>
      </c>
      <c r="H51">
        <v>622</v>
      </c>
      <c r="I51">
        <v>822</v>
      </c>
      <c r="J51">
        <v>622</v>
      </c>
      <c r="K51">
        <f t="shared" si="1"/>
        <v>0.0822</v>
      </c>
      <c r="L51">
        <f t="shared" si="2"/>
        <v>0.0622</v>
      </c>
    </row>
    <row r="52" spans="1:12">
      <c r="A52" t="s">
        <v>101</v>
      </c>
      <c r="B52" s="8">
        <v>41909.24</v>
      </c>
      <c r="C52" s="10">
        <f t="shared" si="0"/>
        <v>4.190924</v>
      </c>
      <c r="F52" t="s">
        <v>55</v>
      </c>
      <c r="G52">
        <v>406</v>
      </c>
      <c r="H52">
        <v>220</v>
      </c>
      <c r="I52">
        <v>406</v>
      </c>
      <c r="J52">
        <v>220</v>
      </c>
      <c r="K52">
        <f t="shared" si="1"/>
        <v>0.0406</v>
      </c>
      <c r="L52">
        <f t="shared" si="2"/>
        <v>0.022</v>
      </c>
    </row>
    <row r="53" spans="1:12">
      <c r="A53" t="s">
        <v>99</v>
      </c>
      <c r="B53" s="8">
        <v>55667</v>
      </c>
      <c r="C53" s="10">
        <f t="shared" si="0"/>
        <v>5.5667</v>
      </c>
      <c r="F53" t="s">
        <v>52</v>
      </c>
      <c r="G53">
        <v>245</v>
      </c>
      <c r="H53">
        <v>164</v>
      </c>
      <c r="I53">
        <v>245</v>
      </c>
      <c r="J53">
        <v>164</v>
      </c>
      <c r="K53">
        <f t="shared" si="1"/>
        <v>0.0245</v>
      </c>
      <c r="L53">
        <f t="shared" si="2"/>
        <v>0.0164</v>
      </c>
    </row>
    <row r="54" spans="1:12">
      <c r="A54" t="s">
        <v>51</v>
      </c>
      <c r="B54" s="8">
        <v>41431.4</v>
      </c>
      <c r="C54" s="10">
        <f t="shared" si="0"/>
        <v>4.14314</v>
      </c>
      <c r="F54" t="s">
        <v>98</v>
      </c>
      <c r="G54">
        <v>27831</v>
      </c>
      <c r="H54">
        <v>10991</v>
      </c>
      <c r="I54">
        <v>27831</v>
      </c>
      <c r="J54">
        <v>10991</v>
      </c>
      <c r="K54">
        <f t="shared" si="1"/>
        <v>2.7831</v>
      </c>
      <c r="L54">
        <f t="shared" si="2"/>
        <v>1.0991</v>
      </c>
    </row>
    <row r="55" spans="1:12">
      <c r="A55" t="s">
        <v>122</v>
      </c>
      <c r="B55" s="8">
        <v>28757.5</v>
      </c>
      <c r="C55" s="10">
        <f t="shared" si="0"/>
        <v>2.87575</v>
      </c>
      <c r="F55" t="s">
        <v>104</v>
      </c>
      <c r="G55">
        <v>264</v>
      </c>
      <c r="H55">
        <v>264</v>
      </c>
      <c r="I55">
        <v>264</v>
      </c>
      <c r="J55">
        <v>264</v>
      </c>
      <c r="K55">
        <f t="shared" si="1"/>
        <v>0.0264</v>
      </c>
      <c r="L55">
        <f t="shared" si="2"/>
        <v>0.0264</v>
      </c>
    </row>
    <row r="56" spans="1:12">
      <c r="A56" t="s">
        <v>81</v>
      </c>
      <c r="B56" s="8">
        <v>64486</v>
      </c>
      <c r="C56" s="10">
        <f t="shared" si="0"/>
        <v>6.4486</v>
      </c>
      <c r="F56" t="s">
        <v>102</v>
      </c>
      <c r="G56">
        <v>6393</v>
      </c>
      <c r="H56">
        <v>3915</v>
      </c>
      <c r="I56">
        <v>6393</v>
      </c>
      <c r="J56">
        <v>3915</v>
      </c>
      <c r="K56">
        <f t="shared" si="1"/>
        <v>0.6393</v>
      </c>
      <c r="L56">
        <f t="shared" si="2"/>
        <v>0.3915</v>
      </c>
    </row>
    <row r="57" spans="1:12">
      <c r="A57" t="s">
        <v>78</v>
      </c>
      <c r="B57" s="8">
        <v>10393</v>
      </c>
      <c r="C57" s="10">
        <f t="shared" si="0"/>
        <v>1.0393</v>
      </c>
      <c r="F57" t="s">
        <v>105</v>
      </c>
      <c r="G57">
        <v>14013</v>
      </c>
      <c r="H57">
        <v>2470</v>
      </c>
      <c r="I57">
        <v>14013</v>
      </c>
      <c r="J57">
        <v>2470</v>
      </c>
      <c r="K57">
        <f t="shared" si="1"/>
        <v>1.4013</v>
      </c>
      <c r="L57">
        <f t="shared" si="2"/>
        <v>0.247</v>
      </c>
    </row>
    <row r="58" spans="1:12">
      <c r="A58" t="s">
        <v>112</v>
      </c>
      <c r="B58" s="8">
        <v>6033.98</v>
      </c>
      <c r="C58" s="10">
        <f t="shared" si="0"/>
        <v>0.603398</v>
      </c>
      <c r="F58" t="s">
        <v>100</v>
      </c>
      <c r="G58">
        <v>1875</v>
      </c>
      <c r="H58">
        <v>1408</v>
      </c>
      <c r="I58">
        <v>1875</v>
      </c>
      <c r="J58">
        <v>1408</v>
      </c>
      <c r="K58">
        <f t="shared" si="1"/>
        <v>0.1875</v>
      </c>
      <c r="L58">
        <f t="shared" si="2"/>
        <v>0.1408</v>
      </c>
    </row>
    <row r="59" spans="1:12">
      <c r="A59" t="s">
        <v>83</v>
      </c>
      <c r="B59" s="8">
        <v>46193.6</v>
      </c>
      <c r="C59" s="10">
        <f t="shared" si="0"/>
        <v>4.61936</v>
      </c>
      <c r="F59" t="s">
        <v>101</v>
      </c>
      <c r="G59">
        <v>825</v>
      </c>
      <c r="H59">
        <v>256</v>
      </c>
      <c r="I59">
        <v>825</v>
      </c>
      <c r="J59">
        <v>256</v>
      </c>
      <c r="K59">
        <f t="shared" si="1"/>
        <v>0.0825</v>
      </c>
      <c r="L59">
        <f t="shared" si="2"/>
        <v>0.0256</v>
      </c>
    </row>
    <row r="60" spans="1:12">
      <c r="A60" t="s">
        <v>135</v>
      </c>
      <c r="B60" s="8">
        <v>40157.15</v>
      </c>
      <c r="C60" s="10">
        <f t="shared" si="0"/>
        <v>4.015715</v>
      </c>
      <c r="F60" t="s">
        <v>99</v>
      </c>
      <c r="G60">
        <v>4461</v>
      </c>
      <c r="H60">
        <v>2678</v>
      </c>
      <c r="I60">
        <v>4461</v>
      </c>
      <c r="J60">
        <v>2678</v>
      </c>
      <c r="K60">
        <f t="shared" si="1"/>
        <v>0.4461</v>
      </c>
      <c r="L60">
        <f t="shared" si="2"/>
        <v>0.2678</v>
      </c>
    </row>
    <row r="61" spans="1:12">
      <c r="A61" t="s">
        <v>134</v>
      </c>
      <c r="B61" s="8">
        <v>29871</v>
      </c>
      <c r="C61" s="10">
        <f t="shared" si="0"/>
        <v>2.9871</v>
      </c>
      <c r="F61" t="s">
        <v>69</v>
      </c>
      <c r="G61">
        <v>52415.82</v>
      </c>
      <c r="H61">
        <v>15579</v>
      </c>
      <c r="I61">
        <v>52415.82</v>
      </c>
      <c r="J61">
        <v>15579</v>
      </c>
      <c r="K61">
        <f t="shared" si="1"/>
        <v>5.241582</v>
      </c>
      <c r="L61">
        <f t="shared" si="2"/>
        <v>1.5579</v>
      </c>
    </row>
    <row r="62" spans="1:12">
      <c r="A62" t="s">
        <v>115</v>
      </c>
      <c r="B62" s="8">
        <v>101293.4</v>
      </c>
      <c r="C62" s="10">
        <f t="shared" si="0"/>
        <v>10.12934</v>
      </c>
      <c r="F62" t="s">
        <v>74</v>
      </c>
      <c r="G62">
        <v>9255.99</v>
      </c>
      <c r="H62">
        <v>1826</v>
      </c>
      <c r="I62">
        <v>9255.99</v>
      </c>
      <c r="J62">
        <v>1826</v>
      </c>
      <c r="K62">
        <f t="shared" si="1"/>
        <v>0.925599</v>
      </c>
      <c r="L62">
        <f t="shared" si="2"/>
        <v>0.1826</v>
      </c>
    </row>
    <row r="63" spans="1:12">
      <c r="A63" t="s">
        <v>56</v>
      </c>
      <c r="B63" s="8">
        <v>32030</v>
      </c>
      <c r="C63" s="10">
        <f t="shared" si="0"/>
        <v>3.203</v>
      </c>
      <c r="F63" t="s">
        <v>73</v>
      </c>
      <c r="G63">
        <v>30490.8</v>
      </c>
      <c r="H63">
        <v>9602</v>
      </c>
      <c r="I63">
        <v>30490.8</v>
      </c>
      <c r="J63">
        <v>9602</v>
      </c>
      <c r="K63">
        <f t="shared" si="1"/>
        <v>3.04908</v>
      </c>
      <c r="L63">
        <f t="shared" si="2"/>
        <v>0.9602</v>
      </c>
    </row>
    <row r="64" spans="1:12">
      <c r="A64" t="s">
        <v>123</v>
      </c>
      <c r="B64" s="8">
        <v>55541.58</v>
      </c>
      <c r="C64" s="10">
        <f t="shared" si="0"/>
        <v>5.554158</v>
      </c>
      <c r="F64" t="s">
        <v>70</v>
      </c>
      <c r="G64">
        <v>209</v>
      </c>
      <c r="H64">
        <v>209</v>
      </c>
      <c r="I64">
        <v>209</v>
      </c>
      <c r="J64">
        <v>209</v>
      </c>
      <c r="K64">
        <f t="shared" si="1"/>
        <v>0.0209</v>
      </c>
      <c r="L64">
        <f t="shared" si="2"/>
        <v>0.0209</v>
      </c>
    </row>
    <row r="65" spans="1:12">
      <c r="A65" t="s">
        <v>26</v>
      </c>
      <c r="B65" s="8">
        <v>94022</v>
      </c>
      <c r="C65" s="10">
        <f t="shared" si="0"/>
        <v>9.4022</v>
      </c>
      <c r="F65" t="s">
        <v>72</v>
      </c>
      <c r="G65">
        <v>2024</v>
      </c>
      <c r="H65">
        <v>1143</v>
      </c>
      <c r="I65">
        <v>2024</v>
      </c>
      <c r="J65">
        <v>1143</v>
      </c>
      <c r="K65">
        <f t="shared" si="1"/>
        <v>0.2024</v>
      </c>
      <c r="L65">
        <f t="shared" si="2"/>
        <v>0.1143</v>
      </c>
    </row>
    <row r="66" spans="1:12">
      <c r="A66" t="s">
        <v>65</v>
      </c>
      <c r="B66" s="8">
        <v>64943</v>
      </c>
      <c r="C66" s="10">
        <f t="shared" si="0"/>
        <v>6.4943</v>
      </c>
      <c r="F66" t="s">
        <v>71</v>
      </c>
      <c r="G66">
        <v>225</v>
      </c>
      <c r="H66">
        <v>225</v>
      </c>
      <c r="I66">
        <v>225</v>
      </c>
      <c r="J66">
        <v>225</v>
      </c>
      <c r="K66">
        <f t="shared" si="1"/>
        <v>0.0225</v>
      </c>
      <c r="L66">
        <f t="shared" si="2"/>
        <v>0.0225</v>
      </c>
    </row>
    <row r="67" spans="1:12">
      <c r="A67" t="s">
        <v>119</v>
      </c>
      <c r="B67" s="8">
        <v>45975.77</v>
      </c>
      <c r="C67" s="10">
        <f t="shared" ref="C67:C86" si="3">B67/10000</f>
        <v>4.597577</v>
      </c>
      <c r="F67" t="s">
        <v>75</v>
      </c>
      <c r="G67">
        <v>10211.03</v>
      </c>
      <c r="H67">
        <v>2574</v>
      </c>
      <c r="I67">
        <v>10211.03</v>
      </c>
      <c r="J67">
        <v>2574</v>
      </c>
      <c r="K67">
        <f t="shared" ref="K67:K83" si="4">I67/10000</f>
        <v>1.021103</v>
      </c>
      <c r="L67">
        <f t="shared" ref="L67:L83" si="5">J67/10000</f>
        <v>0.2574</v>
      </c>
    </row>
    <row r="68" spans="1:12">
      <c r="A68" t="s">
        <v>45</v>
      </c>
      <c r="B68" s="8">
        <v>132017.12</v>
      </c>
      <c r="C68" s="10">
        <f t="shared" si="3"/>
        <v>13.201712</v>
      </c>
      <c r="F68" t="s">
        <v>77</v>
      </c>
      <c r="G68">
        <v>5204.6</v>
      </c>
      <c r="H68">
        <v>2116</v>
      </c>
      <c r="I68">
        <v>5204.6</v>
      </c>
      <c r="J68">
        <v>2116</v>
      </c>
      <c r="K68">
        <f t="shared" si="4"/>
        <v>0.52046</v>
      </c>
      <c r="L68">
        <f t="shared" si="5"/>
        <v>0.2116</v>
      </c>
    </row>
    <row r="69" spans="1:12">
      <c r="A69" t="s">
        <v>55</v>
      </c>
      <c r="B69" s="8">
        <v>30815</v>
      </c>
      <c r="C69" s="10">
        <f t="shared" si="3"/>
        <v>3.0815</v>
      </c>
      <c r="F69" t="s">
        <v>80</v>
      </c>
      <c r="G69">
        <v>162.6</v>
      </c>
      <c r="H69">
        <v>88</v>
      </c>
      <c r="I69">
        <v>162.6</v>
      </c>
      <c r="J69">
        <v>88</v>
      </c>
      <c r="K69">
        <f t="shared" si="4"/>
        <v>0.01626</v>
      </c>
      <c r="L69">
        <f t="shared" si="5"/>
        <v>0.0088</v>
      </c>
    </row>
    <row r="70" spans="1:12">
      <c r="A70" t="s">
        <v>71</v>
      </c>
      <c r="B70" s="8">
        <v>19298.58</v>
      </c>
      <c r="C70" s="10">
        <f t="shared" si="3"/>
        <v>1.929858</v>
      </c>
      <c r="F70" t="s">
        <v>83</v>
      </c>
      <c r="G70">
        <v>727</v>
      </c>
      <c r="H70">
        <v>464</v>
      </c>
      <c r="I70">
        <v>727</v>
      </c>
      <c r="J70">
        <v>464</v>
      </c>
      <c r="K70">
        <f t="shared" si="4"/>
        <v>0.0727</v>
      </c>
      <c r="L70">
        <f t="shared" si="5"/>
        <v>0.0464</v>
      </c>
    </row>
    <row r="71" spans="1:12">
      <c r="A71" t="s">
        <v>95</v>
      </c>
      <c r="B71" s="8">
        <v>31485.26</v>
      </c>
      <c r="C71" s="10">
        <f t="shared" si="3"/>
        <v>3.148526</v>
      </c>
      <c r="F71" t="s">
        <v>84</v>
      </c>
      <c r="G71">
        <v>2184</v>
      </c>
      <c r="H71">
        <v>674</v>
      </c>
      <c r="I71">
        <v>2184</v>
      </c>
      <c r="J71">
        <v>674</v>
      </c>
      <c r="K71">
        <f t="shared" si="4"/>
        <v>0.2184</v>
      </c>
      <c r="L71">
        <f t="shared" si="5"/>
        <v>0.0674</v>
      </c>
    </row>
    <row r="72" spans="1:12">
      <c r="A72" t="s">
        <v>88</v>
      </c>
      <c r="B72" s="8">
        <v>51124.3</v>
      </c>
      <c r="C72" s="10">
        <f t="shared" si="3"/>
        <v>5.11243</v>
      </c>
      <c r="F72" t="s">
        <v>79</v>
      </c>
      <c r="G72">
        <v>103</v>
      </c>
      <c r="H72">
        <v>80</v>
      </c>
      <c r="I72">
        <v>103</v>
      </c>
      <c r="J72">
        <v>80</v>
      </c>
      <c r="K72">
        <f t="shared" si="4"/>
        <v>0.0103</v>
      </c>
      <c r="L72">
        <f t="shared" si="5"/>
        <v>0.008</v>
      </c>
    </row>
    <row r="73" spans="1:12">
      <c r="A73" t="s">
        <v>124</v>
      </c>
      <c r="B73" s="8">
        <v>42302</v>
      </c>
      <c r="C73" s="10">
        <f t="shared" si="3"/>
        <v>4.2302</v>
      </c>
      <c r="F73" t="s">
        <v>82</v>
      </c>
      <c r="G73">
        <v>2028</v>
      </c>
      <c r="H73">
        <v>810</v>
      </c>
      <c r="I73">
        <v>2028</v>
      </c>
      <c r="J73">
        <v>810</v>
      </c>
      <c r="K73">
        <f t="shared" si="4"/>
        <v>0.2028</v>
      </c>
      <c r="L73">
        <f t="shared" si="5"/>
        <v>0.081</v>
      </c>
    </row>
    <row r="74" spans="1:12">
      <c r="A74" t="s">
        <v>23</v>
      </c>
      <c r="B74" s="8">
        <v>70459.829</v>
      </c>
      <c r="C74" s="10">
        <f t="shared" si="3"/>
        <v>7.0459829</v>
      </c>
      <c r="F74" t="s">
        <v>21</v>
      </c>
      <c r="G74">
        <v>42239</v>
      </c>
      <c r="H74">
        <v>7880</v>
      </c>
      <c r="I74">
        <v>41456</v>
      </c>
      <c r="J74">
        <v>7880</v>
      </c>
      <c r="K74">
        <f t="shared" si="4"/>
        <v>4.1456</v>
      </c>
      <c r="L74">
        <f t="shared" si="5"/>
        <v>0.788</v>
      </c>
    </row>
    <row r="75" spans="1:12">
      <c r="A75" t="s">
        <v>84</v>
      </c>
      <c r="B75" s="8">
        <v>42646.37</v>
      </c>
      <c r="C75" s="10">
        <f t="shared" si="3"/>
        <v>4.264637</v>
      </c>
      <c r="F75" t="s">
        <v>29</v>
      </c>
      <c r="G75">
        <v>2752</v>
      </c>
      <c r="H75">
        <v>780</v>
      </c>
      <c r="I75">
        <v>2752</v>
      </c>
      <c r="J75">
        <v>780</v>
      </c>
      <c r="K75">
        <f t="shared" si="4"/>
        <v>0.2752</v>
      </c>
      <c r="L75">
        <f t="shared" si="5"/>
        <v>0.078</v>
      </c>
    </row>
    <row r="76" spans="1:12">
      <c r="A76" t="s">
        <v>62</v>
      </c>
      <c r="B76" s="8">
        <v>24034.74</v>
      </c>
      <c r="C76" s="10">
        <f t="shared" si="3"/>
        <v>2.403474</v>
      </c>
      <c r="F76" t="s">
        <v>25</v>
      </c>
      <c r="G76">
        <v>104</v>
      </c>
      <c r="H76">
        <v>104</v>
      </c>
      <c r="I76">
        <v>104</v>
      </c>
      <c r="J76">
        <v>104</v>
      </c>
      <c r="K76">
        <f t="shared" si="4"/>
        <v>0.0104</v>
      </c>
      <c r="L76">
        <f t="shared" si="5"/>
        <v>0.0104</v>
      </c>
    </row>
    <row r="77" spans="1:12">
      <c r="A77" t="s">
        <v>92</v>
      </c>
      <c r="B77" s="8">
        <v>180766</v>
      </c>
      <c r="C77" s="10">
        <f t="shared" si="3"/>
        <v>18.0766</v>
      </c>
      <c r="F77" t="s">
        <v>22</v>
      </c>
      <c r="G77">
        <v>30566</v>
      </c>
      <c r="H77">
        <v>3196</v>
      </c>
      <c r="I77">
        <v>30566</v>
      </c>
      <c r="J77">
        <v>3196</v>
      </c>
      <c r="K77">
        <f t="shared" si="4"/>
        <v>3.0566</v>
      </c>
      <c r="L77">
        <f t="shared" si="5"/>
        <v>0.3196</v>
      </c>
    </row>
    <row r="78" spans="1:12">
      <c r="A78" t="s">
        <v>52</v>
      </c>
      <c r="B78" s="8">
        <v>54012</v>
      </c>
      <c r="C78" s="10">
        <f t="shared" si="3"/>
        <v>5.4012</v>
      </c>
      <c r="F78" t="s">
        <v>28</v>
      </c>
      <c r="G78">
        <v>4345</v>
      </c>
      <c r="H78">
        <v>1894</v>
      </c>
      <c r="I78">
        <v>3562</v>
      </c>
      <c r="J78">
        <v>1894</v>
      </c>
      <c r="K78">
        <f t="shared" si="4"/>
        <v>0.3562</v>
      </c>
      <c r="L78">
        <f t="shared" si="5"/>
        <v>0.1894</v>
      </c>
    </row>
    <row r="79" spans="1:12">
      <c r="A79" t="s">
        <v>93</v>
      </c>
      <c r="B79" s="8">
        <v>49272</v>
      </c>
      <c r="C79" s="10">
        <f t="shared" si="3"/>
        <v>4.9272</v>
      </c>
      <c r="F79" t="s">
        <v>27</v>
      </c>
      <c r="G79">
        <v>1190</v>
      </c>
      <c r="H79">
        <v>1190</v>
      </c>
      <c r="I79">
        <v>1190</v>
      </c>
      <c r="J79">
        <v>1190</v>
      </c>
      <c r="K79">
        <f t="shared" si="4"/>
        <v>0.119</v>
      </c>
      <c r="L79">
        <f t="shared" si="5"/>
        <v>0.119</v>
      </c>
    </row>
    <row r="80" spans="1:12">
      <c r="A80" t="s">
        <v>24</v>
      </c>
      <c r="B80" s="8">
        <v>73451</v>
      </c>
      <c r="C80" s="10">
        <f t="shared" si="3"/>
        <v>7.3451</v>
      </c>
      <c r="F80" t="s">
        <v>26</v>
      </c>
      <c r="G80">
        <v>2628</v>
      </c>
      <c r="H80">
        <v>372</v>
      </c>
      <c r="I80">
        <v>2628</v>
      </c>
      <c r="J80">
        <v>372</v>
      </c>
      <c r="K80">
        <f t="shared" si="4"/>
        <v>0.2628</v>
      </c>
      <c r="L80">
        <f t="shared" si="5"/>
        <v>0.0372</v>
      </c>
    </row>
    <row r="81" spans="1:12">
      <c r="A81" t="s">
        <v>121</v>
      </c>
      <c r="B81" s="8">
        <v>59118</v>
      </c>
      <c r="C81" s="10">
        <f t="shared" si="3"/>
        <v>5.9118</v>
      </c>
      <c r="F81" t="s">
        <v>23</v>
      </c>
      <c r="G81">
        <v>362</v>
      </c>
      <c r="H81">
        <v>222</v>
      </c>
      <c r="I81">
        <v>362</v>
      </c>
      <c r="J81">
        <v>222</v>
      </c>
      <c r="K81">
        <f t="shared" si="4"/>
        <v>0.0362</v>
      </c>
      <c r="L81">
        <f t="shared" si="5"/>
        <v>0.0222</v>
      </c>
    </row>
    <row r="82" spans="1:12">
      <c r="A82" t="s">
        <v>79</v>
      </c>
      <c r="B82" s="8">
        <v>103818.94</v>
      </c>
      <c r="C82" s="10">
        <f t="shared" si="3"/>
        <v>10.381894</v>
      </c>
      <c r="F82" t="s">
        <v>24</v>
      </c>
      <c r="G82">
        <v>292</v>
      </c>
      <c r="H82">
        <v>122</v>
      </c>
      <c r="I82">
        <v>292</v>
      </c>
      <c r="J82">
        <v>122</v>
      </c>
      <c r="K82">
        <f t="shared" si="4"/>
        <v>0.0292</v>
      </c>
      <c r="L82">
        <f t="shared" si="5"/>
        <v>0.0122</v>
      </c>
    </row>
    <row r="83" spans="1:12">
      <c r="A83" t="s">
        <v>131</v>
      </c>
      <c r="B83" s="8">
        <v>23402</v>
      </c>
      <c r="C83" s="10">
        <f t="shared" si="3"/>
        <v>2.3402</v>
      </c>
      <c r="F83" t="s">
        <v>17</v>
      </c>
      <c r="G83">
        <v>271226.68</v>
      </c>
      <c r="H83">
        <v>84335</v>
      </c>
      <c r="I83">
        <v>271937.822</v>
      </c>
      <c r="J83">
        <v>84335</v>
      </c>
      <c r="K83">
        <f t="shared" si="4"/>
        <v>27.1937822</v>
      </c>
      <c r="L83">
        <f t="shared" si="5"/>
        <v>8.4335</v>
      </c>
    </row>
    <row r="84" spans="1:3">
      <c r="A84" t="s">
        <v>75</v>
      </c>
      <c r="B84" s="8">
        <v>55371.97</v>
      </c>
      <c r="C84" s="10">
        <f t="shared" si="3"/>
        <v>5.537197</v>
      </c>
    </row>
    <row r="85" spans="1:3">
      <c r="A85" t="s">
        <v>108</v>
      </c>
      <c r="B85" s="8">
        <v>47029.85</v>
      </c>
      <c r="C85" s="10">
        <f t="shared" si="3"/>
        <v>4.702985</v>
      </c>
    </row>
    <row r="86" spans="1:3">
      <c r="A86" t="s">
        <v>82</v>
      </c>
      <c r="B86" s="8">
        <v>82537.58</v>
      </c>
      <c r="C86" s="10">
        <f t="shared" si="3"/>
        <v>8.253758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2" sqref="E2"/>
    </sheetView>
  </sheetViews>
  <sheetFormatPr defaultColWidth="9" defaultRowHeight="13.5" outlineLevelCol="5"/>
  <sheetData>
    <row r="1" ht="14.25" spans="1:6">
      <c r="A1" s="1" t="s">
        <v>21</v>
      </c>
      <c r="B1" s="2">
        <v>64.3</v>
      </c>
      <c r="C1" s="3">
        <f>B1*500/519.4</f>
        <v>61.8983442433577</v>
      </c>
      <c r="D1" s="3">
        <v>77.7075169</v>
      </c>
      <c r="E1" s="4">
        <v>1.20851503732504</v>
      </c>
      <c r="F1" s="5">
        <f>D1/C1</f>
        <v>1.25540542077325</v>
      </c>
    </row>
    <row r="2" ht="14.25" spans="1:6">
      <c r="A2" s="1" t="s">
        <v>31</v>
      </c>
      <c r="B2" s="2">
        <v>85</v>
      </c>
      <c r="C2" s="3">
        <f t="shared" ref="C2:C11" si="0">B2*500/519.4</f>
        <v>81.82518290335</v>
      </c>
      <c r="D2" s="6">
        <v>97.05</v>
      </c>
      <c r="E2" s="4">
        <v>1.14176470588235</v>
      </c>
      <c r="F2" s="5">
        <f t="shared" ref="F2:F11" si="1">D2/C2</f>
        <v>1.18606517647059</v>
      </c>
    </row>
    <row r="3" ht="14.25" spans="1:6">
      <c r="A3" s="1" t="s">
        <v>44</v>
      </c>
      <c r="B3" s="2">
        <v>65.7</v>
      </c>
      <c r="C3" s="3">
        <f t="shared" si="0"/>
        <v>63.2460531382364</v>
      </c>
      <c r="D3" s="6">
        <v>77.35903</v>
      </c>
      <c r="E3" s="4">
        <v>1.17745859969559</v>
      </c>
      <c r="F3" s="5">
        <f t="shared" si="1"/>
        <v>1.22314399336377</v>
      </c>
    </row>
    <row r="4" ht="14.25" spans="1:6">
      <c r="A4" s="1" t="s">
        <v>59</v>
      </c>
      <c r="B4" s="2">
        <v>50.1</v>
      </c>
      <c r="C4" s="3">
        <f t="shared" si="0"/>
        <v>48.2287254524451</v>
      </c>
      <c r="D4" s="6">
        <v>58.50121968</v>
      </c>
      <c r="E4" s="7">
        <v>1.16768901556886</v>
      </c>
      <c r="F4" s="5">
        <f t="shared" si="1"/>
        <v>1.21299534937293</v>
      </c>
    </row>
    <row r="5" ht="14.25" spans="1:6">
      <c r="A5" s="1" t="s">
        <v>69</v>
      </c>
      <c r="B5" s="2">
        <v>31.7</v>
      </c>
      <c r="C5" s="3">
        <f t="shared" si="0"/>
        <v>30.5159799768964</v>
      </c>
      <c r="D5" s="6">
        <v>35.543999</v>
      </c>
      <c r="E5" s="7">
        <v>1.12126179810726</v>
      </c>
      <c r="F5" s="5">
        <f t="shared" si="1"/>
        <v>1.16476675587382</v>
      </c>
    </row>
    <row r="6" ht="14.25" spans="1:6">
      <c r="A6" s="1" t="s">
        <v>77</v>
      </c>
      <c r="B6" s="2">
        <v>31.3</v>
      </c>
      <c r="C6" s="3">
        <f t="shared" si="0"/>
        <v>30.1309202926454</v>
      </c>
      <c r="D6" s="6">
        <v>38.787549</v>
      </c>
      <c r="E6" s="7">
        <v>1.23921881789137</v>
      </c>
      <c r="F6" s="5">
        <f t="shared" si="1"/>
        <v>1.28730050802556</v>
      </c>
    </row>
    <row r="7" ht="14.25" spans="1:6">
      <c r="A7" s="1" t="s">
        <v>86</v>
      </c>
      <c r="B7" s="2">
        <v>46.5</v>
      </c>
      <c r="C7" s="3">
        <f t="shared" si="0"/>
        <v>44.7631882941856</v>
      </c>
      <c r="D7" s="6">
        <v>58.343378</v>
      </c>
      <c r="E7" s="7">
        <v>1.25469630107527</v>
      </c>
      <c r="F7" s="5">
        <f t="shared" si="1"/>
        <v>1.30337851755699</v>
      </c>
    </row>
    <row r="8" ht="14.25" spans="1:6">
      <c r="A8" s="1" t="s">
        <v>98</v>
      </c>
      <c r="B8" s="2">
        <v>44.4</v>
      </c>
      <c r="C8" s="3">
        <f t="shared" si="0"/>
        <v>42.7416249518675</v>
      </c>
      <c r="D8" s="6">
        <v>48.733305</v>
      </c>
      <c r="E8" s="7">
        <v>1.09759695945946</v>
      </c>
      <c r="F8" s="5">
        <f t="shared" si="1"/>
        <v>1.14018372148649</v>
      </c>
    </row>
    <row r="9" ht="14.25" spans="1:6">
      <c r="A9" s="1" t="s">
        <v>107</v>
      </c>
      <c r="B9" s="2">
        <v>16.6</v>
      </c>
      <c r="C9" s="3">
        <f t="shared" si="0"/>
        <v>15.9799768964189</v>
      </c>
      <c r="D9" s="6">
        <v>20.235853</v>
      </c>
      <c r="E9" s="7">
        <v>1.21902728915663</v>
      </c>
      <c r="F9" s="5">
        <f t="shared" si="1"/>
        <v>1.2663255479759</v>
      </c>
    </row>
    <row r="10" ht="14.25" spans="1:6">
      <c r="A10" s="1" t="s">
        <v>114</v>
      </c>
      <c r="B10" s="2">
        <v>47.9</v>
      </c>
      <c r="C10" s="3">
        <f t="shared" si="0"/>
        <v>46.1108971890643</v>
      </c>
      <c r="D10" s="6">
        <v>51.573782</v>
      </c>
      <c r="E10" s="7">
        <v>1.07669691022965</v>
      </c>
      <c r="F10" s="5">
        <f t="shared" si="1"/>
        <v>1.11847275034656</v>
      </c>
    </row>
    <row r="11" ht="14.25" spans="1:6">
      <c r="A11" s="1" t="s">
        <v>126</v>
      </c>
      <c r="B11" s="2">
        <v>35.9</v>
      </c>
      <c r="C11" s="3">
        <f t="shared" si="0"/>
        <v>34.5591066615325</v>
      </c>
      <c r="D11" s="6">
        <v>38.896339</v>
      </c>
      <c r="E11" s="7">
        <v>1.08346348189415</v>
      </c>
      <c r="F11" s="5">
        <f t="shared" si="1"/>
        <v>1.12550186499164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投资计划执行情况 </vt:lpstr>
      <vt:lpstr>海塘安澜等重大水利项目投资 (总表)</vt:lpstr>
      <vt:lpstr>海塘安澜等重大水利项目前期（总表）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WDD</cp:lastModifiedBy>
  <dcterms:created xsi:type="dcterms:W3CDTF">2015-09-23T07:51:00Z</dcterms:created>
  <cp:lastPrinted>2021-08-09T12:30:00Z</cp:lastPrinted>
  <dcterms:modified xsi:type="dcterms:W3CDTF">2021-08-11T09:03:02Z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565DC786DF7E427C8C57D9E611339195</vt:lpwstr>
  </property>
</Properties>
</file>